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dc-vm-filesrv2\mydocs\KBowker\My Documents\Planning Thing\Princes Risborough 2021 03 16\"/>
    </mc:Choice>
  </mc:AlternateContent>
  <bookViews>
    <workbookView xWindow="0" yWindow="0" windowWidth="16440" windowHeight="5540"/>
  </bookViews>
  <sheets>
    <sheet name="Delivery profiles" sheetId="1" r:id="rId1"/>
    <sheet name="Housing Delivery graph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6" i="1" l="1"/>
  <c r="W96" i="1" l="1"/>
  <c r="X96" i="1"/>
  <c r="Y96" i="1"/>
  <c r="U96" i="1"/>
  <c r="V96" i="1"/>
  <c r="T96" i="1"/>
  <c r="P96" i="1"/>
  <c r="O96" i="1"/>
  <c r="N96" i="1"/>
  <c r="L96" i="1"/>
  <c r="G96" i="1" l="1"/>
  <c r="E50" i="1"/>
  <c r="E48" i="1"/>
  <c r="E44" i="1"/>
  <c r="E46" i="1"/>
  <c r="E40" i="1"/>
  <c r="E42" i="1"/>
  <c r="G51" i="1" l="1"/>
  <c r="E51" i="1" s="1"/>
  <c r="G33" i="1"/>
  <c r="E33" i="1" s="1"/>
  <c r="G79" i="1" l="1"/>
  <c r="S96" i="1"/>
  <c r="K96" i="1" l="1"/>
  <c r="G94" i="1" l="1"/>
  <c r="G95" i="1"/>
  <c r="G91" i="1"/>
  <c r="G93" i="1"/>
  <c r="G89" i="1"/>
  <c r="G55" i="1"/>
  <c r="F55" i="1" s="1"/>
  <c r="G57" i="1"/>
  <c r="F57" i="1" s="1"/>
  <c r="G59" i="1"/>
  <c r="F59" i="1" s="1"/>
  <c r="G61" i="1"/>
  <c r="F61" i="1" s="1"/>
  <c r="G63" i="1"/>
  <c r="F63" i="1" s="1"/>
  <c r="G65" i="1"/>
  <c r="F65" i="1" s="1"/>
  <c r="G67" i="1"/>
  <c r="F67" i="1" s="1"/>
  <c r="G69" i="1"/>
  <c r="F69" i="1" s="1"/>
  <c r="G71" i="1"/>
  <c r="F71" i="1" s="1"/>
  <c r="G73" i="1"/>
  <c r="F73" i="1" s="1"/>
  <c r="G75" i="1"/>
  <c r="E75" i="1" s="1"/>
  <c r="G77" i="1"/>
  <c r="E77" i="1" s="1"/>
  <c r="G81" i="1"/>
  <c r="G83" i="1"/>
  <c r="G85" i="1"/>
  <c r="G53" i="1"/>
  <c r="E53" i="1" s="1"/>
  <c r="G35" i="1"/>
  <c r="E35" i="1" s="1"/>
  <c r="G37" i="1"/>
  <c r="E37" i="1" s="1"/>
  <c r="G39" i="1"/>
  <c r="G41" i="1"/>
  <c r="E41" i="1" s="1"/>
  <c r="G43" i="1"/>
  <c r="E43" i="1" s="1"/>
  <c r="G45" i="1"/>
  <c r="E45" i="1" s="1"/>
  <c r="G47" i="1"/>
  <c r="E47" i="1" s="1"/>
  <c r="G49" i="1"/>
  <c r="E49" i="1" s="1"/>
  <c r="F11" i="1"/>
  <c r="F23" i="1" s="1"/>
  <c r="AB11" i="1"/>
  <c r="V23" i="1"/>
  <c r="T23" i="1"/>
  <c r="R23" i="1"/>
  <c r="O23" i="1"/>
  <c r="M23" i="1"/>
  <c r="M24" i="1" s="1"/>
  <c r="N23" i="1"/>
  <c r="P23" i="1"/>
  <c r="Q23" i="1"/>
  <c r="S23" i="1"/>
  <c r="U23" i="1"/>
  <c r="W23" i="1"/>
  <c r="X23" i="1"/>
  <c r="Y23" i="1"/>
  <c r="AB20" i="1"/>
  <c r="AA26" i="1" s="1"/>
  <c r="E39" i="1" l="1"/>
  <c r="N24" i="1"/>
  <c r="O24" i="1" s="1"/>
  <c r="N25" i="1" l="1"/>
  <c r="O25" i="1"/>
  <c r="P24" i="1"/>
  <c r="Q24" i="1" l="1"/>
  <c r="P25" i="1"/>
  <c r="R24" i="1" l="1"/>
  <c r="Q25" i="1"/>
  <c r="S24" i="1" l="1"/>
  <c r="R25" i="1"/>
  <c r="T24" i="1" l="1"/>
  <c r="S25" i="1"/>
  <c r="U24" i="1" l="1"/>
  <c r="T25" i="1"/>
  <c r="V24" i="1" l="1"/>
  <c r="U25" i="1"/>
  <c r="W24" i="1" l="1"/>
  <c r="V25" i="1"/>
  <c r="X24" i="1" l="1"/>
  <c r="W25" i="1"/>
  <c r="X25" i="1" l="1"/>
  <c r="Y24" i="1"/>
  <c r="Y25" i="1" l="1"/>
  <c r="AA24" i="1"/>
  <c r="AA25" i="1" s="1"/>
</calcChain>
</file>

<file path=xl/sharedStrings.xml><?xml version="1.0" encoding="utf-8"?>
<sst xmlns="http://schemas.openxmlformats.org/spreadsheetml/2006/main" count="239" uniqueCount="112">
  <si>
    <t>Princes Risborough Expansion Area</t>
  </si>
  <si>
    <t>Housing Delivery Profile</t>
  </si>
  <si>
    <t>Within plan period</t>
  </si>
  <si>
    <t xml:space="preserve">Beyond plan period 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</si>
  <si>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</si>
  <si>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</si>
  <si>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</si>
  <si>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</si>
  <si>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</si>
  <si>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</si>
  <si>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</si>
  <si>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</si>
  <si>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</si>
  <si>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</si>
  <si>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</si>
  <si>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</si>
  <si>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</si>
  <si>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</si>
  <si>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</si>
  <si>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</si>
  <si>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</si>
  <si>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2035/36</t>
  </si>
  <si>
    <t>2036/37</t>
  </si>
  <si>
    <t>Total</t>
  </si>
  <si>
    <t>Ashill</t>
  </si>
  <si>
    <t>Station Site</t>
  </si>
  <si>
    <t>Poppy Road</t>
  </si>
  <si>
    <t>Bloor Homes</t>
  </si>
  <si>
    <t>Halsbury</t>
  </si>
  <si>
    <t xml:space="preserve">Persimmon </t>
  </si>
  <si>
    <t>Wates</t>
  </si>
  <si>
    <t>Taylor Wimpey</t>
  </si>
  <si>
    <t>Eyre</t>
  </si>
  <si>
    <t>Screech</t>
  </si>
  <si>
    <t>Skeet/Broadway/Luck</t>
  </si>
  <si>
    <t xml:space="preserve">Quilter </t>
  </si>
  <si>
    <t>Total Annual (incl. 48% affordable)</t>
  </si>
  <si>
    <t>TOTALS</t>
  </si>
  <si>
    <t xml:space="preserve">Cumulative </t>
  </si>
  <si>
    <t>TOTAL Area of Comprehensive Development</t>
  </si>
  <si>
    <t xml:space="preserve">Cumulative excluding Ashill </t>
  </si>
  <si>
    <t>Without Ashill</t>
  </si>
  <si>
    <t>HIF (GFA)</t>
  </si>
  <si>
    <t>used to be 2383</t>
  </si>
  <si>
    <t>(Main PREA only)</t>
  </si>
  <si>
    <t>Main Expansion</t>
  </si>
  <si>
    <t xml:space="preserve">Infrastructure  Delivery Profile </t>
  </si>
  <si>
    <t>Programme</t>
  </si>
  <si>
    <t xml:space="preserve">Programme </t>
  </si>
  <si>
    <t>Cost Element</t>
  </si>
  <si>
    <t>Delivered By</t>
  </si>
  <si>
    <t xml:space="preserve">Funding </t>
  </si>
  <si>
    <t>Capital (£)</t>
  </si>
  <si>
    <t>Maintenance (£)</t>
  </si>
  <si>
    <t>Total (£)</t>
  </si>
  <si>
    <t>Prior Years</t>
  </si>
  <si>
    <t>Highways</t>
  </si>
  <si>
    <t xml:space="preserve">Relief Road Phase 1 (SRL) </t>
  </si>
  <si>
    <t>TBC- see appendix 1</t>
  </si>
  <si>
    <t>HIF/ developers</t>
  </si>
  <si>
    <t xml:space="preserve">Relief Road Phase 3 Grove Lane </t>
  </si>
  <si>
    <t>Developers</t>
  </si>
  <si>
    <t>Relief Road Phase 3 Lower Icknield Way</t>
  </si>
  <si>
    <t xml:space="preserve">Relief Road Phase 3 Culverton link </t>
  </si>
  <si>
    <t>Developers/BC</t>
  </si>
  <si>
    <t>Sportsman' Roundabout</t>
  </si>
  <si>
    <t xml:space="preserve">A4010 Traffic calming </t>
  </si>
  <si>
    <t>Bucks Council</t>
  </si>
  <si>
    <t>s106</t>
  </si>
  <si>
    <t>Rail</t>
  </si>
  <si>
    <t>Underpass</t>
  </si>
  <si>
    <t>Developers/NR</t>
  </si>
  <si>
    <t>Stepped footbridge</t>
  </si>
  <si>
    <t>Education</t>
  </si>
  <si>
    <t>3.9 * 2FE primary schools</t>
  </si>
  <si>
    <t>Recreation</t>
  </si>
  <si>
    <t xml:space="preserve">SOS1 Allotments </t>
  </si>
  <si>
    <t>Developers/ s106</t>
  </si>
  <si>
    <t xml:space="preserve">SOS2 3 Sports Pitches </t>
  </si>
  <si>
    <t>SOS1 1 Rugby Pitch</t>
  </si>
  <si>
    <t>SOS2 1 MUGA</t>
  </si>
  <si>
    <t>SOS2 3G Multi-sports</t>
  </si>
  <si>
    <t>SOS2 3G Hockey</t>
  </si>
  <si>
    <t xml:space="preserve">SOS2 4 tennis courts </t>
  </si>
  <si>
    <t xml:space="preserve">SOS2 Hub Mill Lane </t>
  </si>
  <si>
    <t>SOS1 Hub - Lower Icknield Way</t>
  </si>
  <si>
    <t xml:space="preserve">2 NEAPS </t>
  </si>
  <si>
    <t xml:space="preserve">5 LEAPS </t>
  </si>
  <si>
    <t>Transport</t>
  </si>
  <si>
    <t>Footpaths and cycling networks improvements (offsite)</t>
  </si>
  <si>
    <t>Developers / BC</t>
  </si>
  <si>
    <t>s.106</t>
  </si>
  <si>
    <t xml:space="preserve">Bus Provision </t>
  </si>
  <si>
    <t>Land</t>
  </si>
  <si>
    <t>3rd Party Land and Rights</t>
  </si>
  <si>
    <t>Developer/BC</t>
  </si>
  <si>
    <t>developers /s106</t>
  </si>
  <si>
    <t>3rd Party Land and Rights (Phase 3)</t>
  </si>
  <si>
    <t xml:space="preserve">Part 1 Compensation </t>
  </si>
  <si>
    <t>Admin</t>
  </si>
  <si>
    <t>Council PM costs and costs associated with land acquisition</t>
  </si>
  <si>
    <t>Health</t>
  </si>
  <si>
    <t>Capacity for additional patients</t>
  </si>
  <si>
    <t>Developer</t>
  </si>
  <si>
    <t xml:space="preserve">Bradbury Equalisation </t>
  </si>
  <si>
    <t>Gladman Equalisation</t>
  </si>
  <si>
    <t>Mrs Meech Equalisation</t>
  </si>
  <si>
    <t>TOTAL</t>
  </si>
  <si>
    <t>Years</t>
  </si>
  <si>
    <t>2036/36</t>
  </si>
  <si>
    <t xml:space="preserve">Separate allowance of £22,902,713 has been made in developers on-site contruction costs for phase 2. </t>
  </si>
  <si>
    <t>Mill Lane and Askett area Improvements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</si>
</sst>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45066682943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93">
    <xf numFmtId="0" fontId="0" fillId="0" borderId="0" xfId="0"/>
    <xf numFmtId="0" fontId="0" fillId="0" borderId="0" xfId="0" applyFont="1"/>
    <xf numFmtId="0" fontId="0" fillId="0" borderId="3" xfId="0" applyFont="1" applyBorder="1"/>
    <xf numFmtId="0" fontId="0" fillId="0" borderId="0" xfId="0" applyFont="1" applyBorder="1"/>
    <xf numFmtId="0" fontId="0" fillId="0" borderId="0" xfId="0" applyFont="1" applyFill="1"/>
    <xf numFmtId="0" fontId="3" fillId="0" borderId="0" xfId="0" applyFont="1"/>
    <xf numFmtId="0" fontId="4" fillId="0" borderId="0" xfId="0" applyFont="1" applyFill="1" applyAlignment="1"/>
    <xf numFmtId="0" fontId="4" fillId="0" borderId="0" xfId="0" applyFont="1" applyFill="1"/>
    <xf numFmtId="0" fontId="4" fillId="0" borderId="0" xfId="0" applyFont="1"/>
    <xf numFmtId="0" fontId="5" fillId="0" borderId="0" xfId="0" applyFont="1" applyFill="1"/>
    <xf numFmtId="0" fontId="4" fillId="0" borderId="0" xfId="0" applyFont="1" applyFill="1" applyAlignment="1">
      <alignment wrapText="1"/>
    </xf>
    <xf numFmtId="0" fontId="6" fillId="0" borderId="0" xfId="0" applyFont="1"/>
    <xf numFmtId="0" fontId="7" fillId="0" borderId="1" xfId="0" applyFont="1" applyBorder="1"/>
    <xf numFmtId="0" fontId="4" fillId="0" borderId="2" xfId="0" applyFont="1" applyBorder="1"/>
    <xf numFmtId="0" fontId="5" fillId="6" borderId="3" xfId="0" applyFont="1" applyFill="1" applyBorder="1"/>
    <xf numFmtId="0" fontId="8" fillId="6" borderId="0" xfId="0" applyFont="1" applyFill="1" applyBorder="1"/>
    <xf numFmtId="0" fontId="4" fillId="6" borderId="0" xfId="0" applyFont="1" applyFill="1" applyBorder="1"/>
    <xf numFmtId="0" fontId="4" fillId="4" borderId="0" xfId="0" applyFont="1" applyFill="1" applyBorder="1"/>
    <xf numFmtId="0" fontId="5" fillId="2" borderId="0" xfId="0" applyFont="1" applyFill="1" applyBorder="1"/>
    <xf numFmtId="0" fontId="4" fillId="2" borderId="0" xfId="0" applyFont="1" applyFill="1" applyBorder="1"/>
    <xf numFmtId="0" fontId="4" fillId="0" borderId="3" xfId="0" applyFont="1" applyBorder="1"/>
    <xf numFmtId="0" fontId="4" fillId="0" borderId="0" xfId="0" applyFont="1" applyBorder="1"/>
    <xf numFmtId="0" fontId="9" fillId="0" borderId="0" xfId="0" applyFont="1" applyFill="1"/>
    <xf numFmtId="0" fontId="10" fillId="0" borderId="0" xfId="0" applyFont="1" applyFill="1" applyBorder="1" applyAlignment="1">
      <alignment horizontal="right"/>
    </xf>
    <xf numFmtId="0" fontId="11" fillId="0" borderId="0" xfId="0" applyFont="1" applyFill="1"/>
    <xf numFmtId="0" fontId="12" fillId="0" borderId="0" xfId="0" applyFont="1" applyFill="1"/>
    <xf numFmtId="0" fontId="5" fillId="0" borderId="0" xfId="0" applyFont="1"/>
    <xf numFmtId="0" fontId="10" fillId="0" borderId="0" xfId="0" applyFont="1" applyFill="1"/>
    <xf numFmtId="0" fontId="4" fillId="0" borderId="0" xfId="0" applyFont="1" applyFill="1" applyBorder="1"/>
    <xf numFmtId="0" fontId="4" fillId="0" borderId="3" xfId="0" applyFont="1" applyFill="1" applyBorder="1"/>
    <xf numFmtId="0" fontId="4" fillId="0" borderId="4" xfId="0" applyFont="1" applyBorder="1"/>
    <xf numFmtId="0" fontId="4" fillId="0" borderId="5" xfId="0" applyFont="1" applyBorder="1"/>
    <xf numFmtId="0" fontId="4" fillId="0" borderId="0" xfId="0" applyFont="1" applyAlignment="1"/>
    <xf numFmtId="0" fontId="13" fillId="0" borderId="0" xfId="0" applyFont="1" applyFill="1"/>
    <xf numFmtId="0" fontId="10" fillId="0" borderId="0" xfId="0" applyFont="1"/>
    <xf numFmtId="0" fontId="4" fillId="0" borderId="0" xfId="0" applyFont="1" applyAlignment="1">
      <alignment wrapText="1"/>
    </xf>
    <xf numFmtId="0" fontId="4" fillId="0" borderId="0" xfId="0" applyNumberFormat="1" applyFont="1"/>
    <xf numFmtId="0" fontId="4" fillId="3" borderId="0" xfId="0" applyFont="1" applyFill="1"/>
    <xf numFmtId="0" fontId="14" fillId="0" borderId="0" xfId="0" applyFont="1" applyFill="1"/>
    <xf numFmtId="0" fontId="7" fillId="0" borderId="0" xfId="0" applyFont="1" applyFill="1"/>
    <xf numFmtId="0" fontId="5" fillId="5" borderId="6" xfId="0" applyFont="1" applyFill="1" applyBorder="1"/>
    <xf numFmtId="0" fontId="5" fillId="5" borderId="6" xfId="0" applyFont="1" applyFill="1" applyBorder="1" applyAlignment="1"/>
    <xf numFmtId="0" fontId="5" fillId="5" borderId="6" xfId="0" applyFont="1" applyFill="1" applyBorder="1" applyAlignment="1">
      <alignment horizontal="center" wrapText="1"/>
    </xf>
    <xf numFmtId="0" fontId="5" fillId="0" borderId="6" xfId="0" applyFont="1" applyBorder="1"/>
    <xf numFmtId="43" fontId="5" fillId="0" borderId="6" xfId="1" applyFont="1" applyFill="1" applyBorder="1"/>
    <xf numFmtId="43" fontId="5" fillId="0" borderId="6" xfId="1" applyFont="1" applyBorder="1" applyAlignment="1">
      <alignment horizontal="center"/>
    </xf>
    <xf numFmtId="43" fontId="15" fillId="3" borderId="6" xfId="1" applyFont="1" applyFill="1" applyBorder="1"/>
    <xf numFmtId="43" fontId="4" fillId="3" borderId="6" xfId="1" applyFont="1" applyFill="1" applyBorder="1" applyAlignment="1">
      <alignment horizontal="center"/>
    </xf>
    <xf numFmtId="43" fontId="5" fillId="0" borderId="6" xfId="1" applyFont="1" applyBorder="1"/>
    <xf numFmtId="43" fontId="16" fillId="3" borderId="6" xfId="1" applyFont="1" applyFill="1" applyBorder="1"/>
    <xf numFmtId="43" fontId="9" fillId="0" borderId="6" xfId="1" applyFont="1" applyBorder="1"/>
    <xf numFmtId="43" fontId="2" fillId="0" borderId="6" xfId="1" applyFont="1" applyFill="1" applyBorder="1"/>
    <xf numFmtId="43" fontId="4" fillId="0" borderId="6" xfId="1" applyFont="1" applyBorder="1" applyAlignment="1">
      <alignment horizontal="center"/>
    </xf>
    <xf numFmtId="43" fontId="4" fillId="0" borderId="6" xfId="1" applyFont="1" applyBorder="1"/>
    <xf numFmtId="43" fontId="4" fillId="0" borderId="6" xfId="1" applyFont="1" applyFill="1" applyBorder="1"/>
    <xf numFmtId="43" fontId="3" fillId="0" borderId="6" xfId="1" applyFont="1" applyBorder="1"/>
    <xf numFmtId="43" fontId="4" fillId="3" borderId="6" xfId="1" applyFont="1" applyFill="1" applyBorder="1"/>
    <xf numFmtId="43" fontId="8" fillId="3" borderId="6" xfId="1" applyFont="1" applyFill="1" applyBorder="1"/>
    <xf numFmtId="43" fontId="4" fillId="0" borderId="6" xfId="1" applyFont="1" applyFill="1" applyBorder="1" applyAlignment="1">
      <alignment horizontal="center"/>
    </xf>
    <xf numFmtId="43" fontId="4" fillId="0" borderId="6" xfId="1" applyNumberFormat="1" applyFont="1" applyFill="1" applyBorder="1" applyAlignment="1">
      <alignment horizontal="right"/>
    </xf>
    <xf numFmtId="3" fontId="17" fillId="0" borderId="0" xfId="0" applyNumberFormat="1" applyFont="1" applyFill="1"/>
    <xf numFmtId="43" fontId="15" fillId="0" borderId="6" xfId="1" applyFont="1" applyFill="1" applyBorder="1"/>
    <xf numFmtId="43" fontId="4" fillId="0" borderId="6" xfId="1" applyFont="1" applyBorder="1" applyAlignment="1">
      <alignment horizontal="left"/>
    </xf>
    <xf numFmtId="43" fontId="4" fillId="3" borderId="6" xfId="1" applyFont="1" applyFill="1" applyBorder="1" applyAlignment="1"/>
    <xf numFmtId="164" fontId="4" fillId="3" borderId="6" xfId="1" applyNumberFormat="1" applyFont="1" applyFill="1" applyBorder="1"/>
    <xf numFmtId="164" fontId="4" fillId="3" borderId="6" xfId="1" applyNumberFormat="1" applyFont="1" applyFill="1" applyBorder="1" applyAlignment="1">
      <alignment horizontal="center"/>
    </xf>
    <xf numFmtId="43" fontId="4" fillId="3" borderId="6" xfId="1" applyNumberFormat="1" applyFont="1" applyFill="1" applyBorder="1"/>
    <xf numFmtId="43" fontId="3" fillId="3" borderId="6" xfId="1" applyFont="1" applyFill="1" applyBorder="1"/>
    <xf numFmtId="43" fontId="3" fillId="0" borderId="6" xfId="1" applyFont="1" applyFill="1" applyBorder="1"/>
    <xf numFmtId="43" fontId="3" fillId="0" borderId="6" xfId="1" applyFont="1" applyFill="1" applyBorder="1" applyAlignment="1"/>
    <xf numFmtId="43" fontId="8" fillId="0" borderId="6" xfId="1" applyFont="1" applyFill="1" applyBorder="1"/>
    <xf numFmtId="43" fontId="8" fillId="0" borderId="6" xfId="1" applyFont="1" applyFill="1" applyBorder="1" applyAlignment="1"/>
    <xf numFmtId="43" fontId="16" fillId="0" borderId="6" xfId="1" applyFont="1" applyBorder="1" applyAlignment="1">
      <alignment horizontal="right" indent="1"/>
    </xf>
    <xf numFmtId="43" fontId="17" fillId="0" borderId="6" xfId="1" applyFont="1" applyFill="1" applyBorder="1"/>
    <xf numFmtId="43" fontId="8" fillId="3" borderId="6" xfId="1" applyFont="1" applyFill="1" applyBorder="1" applyAlignment="1"/>
    <xf numFmtId="43" fontId="17" fillId="3" borderId="6" xfId="1" applyFont="1" applyFill="1" applyBorder="1"/>
    <xf numFmtId="43" fontId="10" fillId="3" borderId="6" xfId="1" applyFont="1" applyFill="1" applyBorder="1"/>
    <xf numFmtId="43" fontId="8" fillId="3" borderId="6" xfId="1" applyFont="1" applyFill="1" applyBorder="1" applyAlignment="1">
      <alignment wrapText="1"/>
    </xf>
    <xf numFmtId="43" fontId="4" fillId="0" borderId="6" xfId="1" applyFont="1" applyFill="1" applyBorder="1" applyAlignment="1"/>
    <xf numFmtId="43" fontId="4" fillId="0" borderId="6" xfId="1" applyFont="1" applyFill="1" applyBorder="1" applyAlignment="1">
      <alignment wrapText="1"/>
    </xf>
    <xf numFmtId="43" fontId="10" fillId="0" borderId="6" xfId="1" applyFont="1" applyFill="1" applyBorder="1"/>
    <xf numFmtId="43" fontId="8" fillId="0" borderId="6" xfId="1" applyFont="1" applyFill="1" applyBorder="1" applyAlignment="1">
      <alignment wrapText="1"/>
    </xf>
    <xf numFmtId="43" fontId="4" fillId="0" borderId="6" xfId="1" applyFont="1" applyBorder="1" applyAlignment="1"/>
    <xf numFmtId="43" fontId="7" fillId="0" borderId="6" xfId="1" applyFont="1" applyBorder="1"/>
    <xf numFmtId="43" fontId="7" fillId="0" borderId="6" xfId="1" applyFont="1" applyBorder="1" applyAlignment="1"/>
    <xf numFmtId="164" fontId="18" fillId="0" borderId="6" xfId="1" applyNumberFormat="1" applyFont="1" applyFill="1" applyBorder="1" applyAlignment="1">
      <alignment horizontal="center"/>
    </xf>
    <xf numFmtId="43" fontId="7" fillId="0" borderId="6" xfId="0" applyNumberFormat="1" applyFont="1" applyBorder="1"/>
    <xf numFmtId="0" fontId="4" fillId="0" borderId="6" xfId="0" applyFont="1" applyBorder="1" applyAlignment="1"/>
    <xf numFmtId="0" fontId="4" fillId="0" borderId="6" xfId="0" applyFont="1" applyBorder="1"/>
    <xf numFmtId="0" fontId="5" fillId="5" borderId="6" xfId="0" applyFont="1" applyFill="1" applyBorder="1" applyAlignment="1">
      <alignment horizontal="right"/>
    </xf>
    <xf numFmtId="3" fontId="17" fillId="0" borderId="6" xfId="0" applyNumberFormat="1" applyFont="1" applyFill="1" applyBorder="1"/>
    <xf numFmtId="43" fontId="5" fillId="3" borderId="6" xfId="1" applyFont="1" applyFill="1" applyBorder="1"/>
    <xf numFmtId="43" fontId="5" fillId="5" borderId="6" xfId="1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Normal 3 2" xfId="2"/>
  </cellStyles>
  <dxfs count="0"/>
  <tableStyles count="0" defaultTableStyle="TableStyleMedium2" defaultPivotStyle="PivotStyleLight16"/>
  <colors>
    <mruColors>
      <color rgb="FFFF6600"/>
      <color rgb="FF9DC1B8"/>
      <color rgb="FFFFFFFF"/>
      <color rgb="FFACE8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753999703401874E-2"/>
          <c:y val="4.0532649939458668E-2"/>
          <c:w val="0.85318376714586464"/>
          <c:h val="0.59289268683361818"/>
        </c:manualLayout>
      </c:layout>
      <c:lineChart>
        <c:grouping val="standard"/>
        <c:varyColors val="0"/>
        <c:ser>
          <c:idx val="0"/>
          <c:order val="0"/>
          <c:tx>
            <c:v>Proposed housing delivery profile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'Housing Delivery graph'!$A$4:$S$4</c:f>
              <c:strCache>
                <c:ptCount val="19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</c:v>
                </c:pt>
                <c:pt idx="5">
                  <c:v>2023/24</c:v>
                </c:pt>
                <c:pt idx="6">
                  <c:v>2024/25</c:v>
                </c:pt>
                <c:pt idx="7">
                  <c:v>2025/26</c:v>
                </c:pt>
                <c:pt idx="8">
                  <c:v>2026/27</c:v>
                </c:pt>
                <c:pt idx="9">
                  <c:v>2027/28</c:v>
                </c:pt>
                <c:pt idx="10">
                  <c:v>2028/29</c:v>
                </c:pt>
                <c:pt idx="11">
                  <c:v>2029/30</c:v>
                </c:pt>
                <c:pt idx="12">
                  <c:v>2030/31</c:v>
                </c:pt>
                <c:pt idx="13">
                  <c:v>2031/32</c:v>
                </c:pt>
                <c:pt idx="14">
                  <c:v>2032/33</c:v>
                </c:pt>
                <c:pt idx="15">
                  <c:v>2033/34</c:v>
                </c:pt>
                <c:pt idx="16">
                  <c:v>2034/35</c:v>
                </c:pt>
                <c:pt idx="17">
                  <c:v>2035/36</c:v>
                </c:pt>
                <c:pt idx="18">
                  <c:v>2036/37</c:v>
                </c:pt>
              </c:strCache>
            </c:strRef>
          </c:cat>
          <c:val>
            <c:numRef>
              <c:f>'Housing Delivery graph'!$A$5:$S$5</c:f>
              <c:numCache>
                <c:formatCode>General</c:formatCode>
                <c:ptCount val="19"/>
                <c:pt idx="0">
                  <c:v>16</c:v>
                </c:pt>
                <c:pt idx="1">
                  <c:v>40</c:v>
                </c:pt>
                <c:pt idx="2">
                  <c:v>40</c:v>
                </c:pt>
                <c:pt idx="3">
                  <c:v>0</c:v>
                </c:pt>
                <c:pt idx="4">
                  <c:v>20</c:v>
                </c:pt>
                <c:pt idx="5">
                  <c:v>75</c:v>
                </c:pt>
                <c:pt idx="6">
                  <c:v>165</c:v>
                </c:pt>
                <c:pt idx="7">
                  <c:v>195</c:v>
                </c:pt>
                <c:pt idx="8">
                  <c:v>255</c:v>
                </c:pt>
                <c:pt idx="9">
                  <c:v>253</c:v>
                </c:pt>
                <c:pt idx="10">
                  <c:v>289</c:v>
                </c:pt>
                <c:pt idx="11">
                  <c:v>311</c:v>
                </c:pt>
                <c:pt idx="12">
                  <c:v>265</c:v>
                </c:pt>
                <c:pt idx="13">
                  <c:v>228</c:v>
                </c:pt>
                <c:pt idx="14">
                  <c:v>133</c:v>
                </c:pt>
                <c:pt idx="15">
                  <c:v>98</c:v>
                </c:pt>
                <c:pt idx="16">
                  <c:v>70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08A-44B1-9895-81E3957E1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2206096"/>
        <c:axId val="462209232"/>
      </c:lineChart>
      <c:catAx>
        <c:axId val="462206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209232"/>
        <c:crosses val="autoZero"/>
        <c:auto val="1"/>
        <c:lblAlgn val="ctr"/>
        <c:lblOffset val="100"/>
        <c:noMultiLvlLbl val="0"/>
      </c:catAx>
      <c:valAx>
        <c:axId val="46220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homes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206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5505822842847684"/>
          <c:y val="0.86799710008869291"/>
          <c:w val="0.27722865852045642"/>
          <c:h val="6.77892225024007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699874</xdr:colOff>
      <xdr:row>9</xdr:row>
      <xdr:rowOff>147596</xdr:rowOff>
    </xdr:from>
    <xdr:to>
      <xdr:col>13</xdr:col>
      <xdr:colOff>636537</xdr:colOff>
      <xdr:row>26</xdr:row>
      <xdr:rowOff>15682</xdr:rowOff>
    </xdr:to>
    <xdr:graphicFrame macro="">
      <xdr:nvGraphicFramePr>
        <xdr:cNvPr id="3" name="Chart 2" descr="This chart presents in a graphic format inormation included in the &quot;Delivery profiles&quot; tab of this spreadsheet. " title="Proposed housing delivery profile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2"/>
  <sheetViews>
    <sheetView tabSelected="1" topLeftCell="A81" zoomScale="67" zoomScaleNormal="67" workbookViewId="0">
      <selection activeCell="B98" sqref="B98"/>
    </sheetView>
  </sheetViews>
  <sheetFormatPr defaultColWidth="9" defaultRowHeight="15.5" x14ac:dyDescent="0.35"/>
  <cols>
    <col min="1" max="1" width="15.15234375" style="8" customWidth="1"/>
    <col min="2" max="2" width="45.4609375" style="8" customWidth="1"/>
    <col min="3" max="3" width="15.765625" style="8" customWidth="1"/>
    <col min="4" max="4" width="15.15234375" style="32" customWidth="1"/>
    <col min="5" max="5" width="15.4609375" style="8" customWidth="1"/>
    <col min="6" max="6" width="15" style="8" customWidth="1"/>
    <col min="7" max="7" width="21.765625" style="8" customWidth="1"/>
    <col min="8" max="8" width="9" style="8"/>
    <col min="9" max="9" width="12.61328125" style="8" customWidth="1"/>
    <col min="10" max="10" width="16.765625" style="8" bestFit="1" customWidth="1"/>
    <col min="11" max="11" width="15.15234375" style="8" customWidth="1"/>
    <col min="12" max="13" width="16.23046875" style="8" bestFit="1" customWidth="1"/>
    <col min="14" max="14" width="17.3046875" style="8" customWidth="1"/>
    <col min="15" max="15" width="16.53515625" style="8" customWidth="1"/>
    <col min="16" max="16" width="16.3046875" style="8" customWidth="1"/>
    <col min="17" max="17" width="17" style="8" customWidth="1"/>
    <col min="18" max="20" width="16.69140625" style="8" customWidth="1"/>
    <col min="21" max="21" width="15.765625" style="8" customWidth="1"/>
    <col min="22" max="22" width="15.69140625" style="8" customWidth="1"/>
    <col min="23" max="23" width="15.3046875" style="8" customWidth="1"/>
    <col min="24" max="24" width="15.23046875" style="8" customWidth="1"/>
    <col min="25" max="25" width="15.69140625" style="8" customWidth="1"/>
    <col min="26" max="30" width="12.53515625" style="8" customWidth="1"/>
    <col min="31" max="16384" width="9" style="8"/>
  </cols>
  <sheetData>
    <row r="1" spans="1:29" x14ac:dyDescent="0.35">
      <c r="A1" s="5"/>
      <c r="B1" s="5"/>
      <c r="C1" s="5"/>
      <c r="D1" s="6"/>
      <c r="E1" s="7"/>
      <c r="F1" s="7"/>
      <c r="G1" s="7"/>
      <c r="H1" s="7"/>
    </row>
    <row r="2" spans="1:29" x14ac:dyDescent="0.35">
      <c r="D2" s="6"/>
      <c r="E2" s="7"/>
      <c r="F2" s="9"/>
      <c r="G2" s="10"/>
      <c r="H2" s="7"/>
    </row>
    <row r="3" spans="1:29" ht="21" x14ac:dyDescent="0.5">
      <c r="B3" s="11" t="s">
        <v>0</v>
      </c>
      <c r="D3" s="6"/>
      <c r="E3" s="7"/>
      <c r="F3" s="9"/>
      <c r="G3" s="10"/>
      <c r="H3" s="7"/>
      <c r="I3" s="12" t="s">
        <v>1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9" x14ac:dyDescent="0.35">
      <c r="D4" s="6"/>
      <c r="E4" s="7"/>
      <c r="F4" s="9"/>
      <c r="G4" s="10"/>
      <c r="H4" s="7"/>
      <c r="I4" s="14" t="s">
        <v>2</v>
      </c>
      <c r="J4" s="15"/>
      <c r="K4" s="15"/>
      <c r="L4" s="15"/>
      <c r="M4" s="15"/>
      <c r="N4" s="15"/>
      <c r="O4" s="16"/>
      <c r="P4" s="17"/>
      <c r="Q4" s="17"/>
      <c r="R4" s="17"/>
      <c r="S4" s="17"/>
      <c r="T4" s="17"/>
      <c r="U4" s="17"/>
      <c r="V4" s="17"/>
      <c r="W4" s="17"/>
      <c r="X4" s="18" t="s">
        <v>3</v>
      </c>
      <c r="Y4" s="19"/>
      <c r="Z4" s="19"/>
      <c r="AA4" s="19"/>
    </row>
    <row r="5" spans="1:29" x14ac:dyDescent="0.35">
      <c r="D5" s="6"/>
      <c r="E5" s="7"/>
      <c r="F5" s="9"/>
      <c r="G5" s="10"/>
      <c r="H5" s="7"/>
      <c r="I5" s="20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29" x14ac:dyDescent="0.35">
      <c r="B6" s="22"/>
      <c r="C6" s="7"/>
      <c r="D6" s="6"/>
      <c r="E6" s="7"/>
      <c r="F6" s="9"/>
      <c r="G6" s="10"/>
      <c r="H6" s="7"/>
      <c r="I6" s="20" t="s">
        <v>4</v>
      </c>
      <c r="J6" s="21" t="s">
        <v>5</v>
      </c>
      <c r="K6" s="21" t="s">
        <v>6</v>
      </c>
      <c r="L6" s="21" t="s">
        <v>7</v>
      </c>
      <c r="M6" s="21" t="s">
        <v>8</v>
      </c>
      <c r="N6" s="21" t="s">
        <v>9</v>
      </c>
      <c r="O6" s="21" t="s">
        <v>10</v>
      </c>
      <c r="P6" s="21" t="s">
        <v>11</v>
      </c>
      <c r="Q6" s="21" t="s">
        <v>12</v>
      </c>
      <c r="R6" s="21" t="s">
        <v>13</v>
      </c>
      <c r="S6" s="21" t="s">
        <v>14</v>
      </c>
      <c r="T6" s="21" t="s">
        <v>15</v>
      </c>
      <c r="U6" s="21" t="s">
        <v>16</v>
      </c>
      <c r="V6" s="21" t="s">
        <v>17</v>
      </c>
      <c r="W6" s="21" t="s">
        <v>18</v>
      </c>
      <c r="X6" s="21" t="s">
        <v>19</v>
      </c>
      <c r="Y6" s="21" t="s">
        <v>20</v>
      </c>
      <c r="Z6" s="21" t="s">
        <v>21</v>
      </c>
      <c r="AA6" s="21" t="s">
        <v>22</v>
      </c>
      <c r="AB6" s="23" t="s">
        <v>23</v>
      </c>
    </row>
    <row r="7" spans="1:29" ht="21" x14ac:dyDescent="0.5">
      <c r="B7" s="7"/>
      <c r="C7" s="7"/>
      <c r="D7" s="6"/>
      <c r="E7" s="24"/>
      <c r="F7" s="25"/>
      <c r="G7" s="10"/>
      <c r="H7" s="7"/>
      <c r="I7" s="20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2"/>
    </row>
    <row r="8" spans="1:29" x14ac:dyDescent="0.35">
      <c r="B8" s="9" t="s">
        <v>24</v>
      </c>
      <c r="C8" s="7"/>
      <c r="D8" s="6"/>
      <c r="E8" s="24"/>
      <c r="F8" s="9">
        <v>96</v>
      </c>
      <c r="G8" s="10"/>
      <c r="H8" s="9"/>
      <c r="I8" s="20">
        <v>16</v>
      </c>
      <c r="J8" s="21">
        <v>40</v>
      </c>
      <c r="K8" s="21">
        <v>40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9">
        <v>96</v>
      </c>
      <c r="AC8" s="26"/>
    </row>
    <row r="9" spans="1:29" x14ac:dyDescent="0.35">
      <c r="B9" s="9" t="s">
        <v>25</v>
      </c>
      <c r="C9" s="7"/>
      <c r="D9" s="6"/>
      <c r="E9" s="24"/>
      <c r="F9" s="9">
        <v>45</v>
      </c>
      <c r="G9" s="10"/>
      <c r="H9" s="9"/>
      <c r="I9" s="20"/>
      <c r="J9" s="21"/>
      <c r="K9" s="21"/>
      <c r="O9" s="21"/>
      <c r="P9" s="21">
        <v>20</v>
      </c>
      <c r="Q9" s="21">
        <v>25</v>
      </c>
      <c r="R9" s="21"/>
      <c r="T9" s="21"/>
      <c r="U9" s="21"/>
      <c r="V9" s="21"/>
      <c r="W9" s="21"/>
      <c r="X9" s="21"/>
      <c r="Y9" s="21"/>
      <c r="Z9" s="21"/>
      <c r="AA9" s="21"/>
      <c r="AB9" s="9">
        <v>45</v>
      </c>
      <c r="AC9" s="26"/>
    </row>
    <row r="10" spans="1:29" x14ac:dyDescent="0.35">
      <c r="B10" s="9" t="s">
        <v>26</v>
      </c>
      <c r="C10" s="7"/>
      <c r="D10" s="6"/>
      <c r="E10" s="24"/>
      <c r="F10" s="9">
        <v>58</v>
      </c>
      <c r="G10" s="10"/>
      <c r="H10" s="9"/>
      <c r="I10" s="20"/>
      <c r="J10" s="21"/>
      <c r="K10" s="21"/>
      <c r="L10" s="21"/>
      <c r="O10" s="21"/>
      <c r="S10" s="21">
        <v>29</v>
      </c>
      <c r="T10" s="21">
        <v>29</v>
      </c>
      <c r="Y10" s="21"/>
      <c r="Z10" s="21"/>
      <c r="AA10" s="21"/>
      <c r="AB10" s="9">
        <v>58</v>
      </c>
      <c r="AC10" s="26"/>
    </row>
    <row r="11" spans="1:29" x14ac:dyDescent="0.35">
      <c r="B11" s="9" t="s">
        <v>27</v>
      </c>
      <c r="C11" s="7"/>
      <c r="D11" s="6"/>
      <c r="E11" s="24"/>
      <c r="F11" s="27">
        <f>812+41</f>
        <v>853</v>
      </c>
      <c r="G11" s="10"/>
      <c r="H11" s="9"/>
      <c r="I11" s="20"/>
      <c r="J11" s="21"/>
      <c r="K11" s="21"/>
      <c r="M11" s="28">
        <v>20</v>
      </c>
      <c r="N11" s="28">
        <v>75</v>
      </c>
      <c r="O11" s="28">
        <v>75</v>
      </c>
      <c r="P11" s="28">
        <v>75</v>
      </c>
      <c r="Q11" s="28">
        <v>75</v>
      </c>
      <c r="R11" s="28">
        <v>63</v>
      </c>
      <c r="S11" s="28">
        <v>40</v>
      </c>
      <c r="T11" s="28">
        <v>60</v>
      </c>
      <c r="U11" s="28">
        <v>75</v>
      </c>
      <c r="V11" s="28">
        <v>75</v>
      </c>
      <c r="W11" s="28">
        <v>75</v>
      </c>
      <c r="X11" s="28">
        <v>75</v>
      </c>
      <c r="Y11" s="28">
        <v>70</v>
      </c>
      <c r="Z11" s="21"/>
      <c r="AA11" s="21"/>
      <c r="AB11" s="27">
        <f>812+41</f>
        <v>853</v>
      </c>
      <c r="AC11" s="26"/>
    </row>
    <row r="12" spans="1:29" s="7" customFormat="1" x14ac:dyDescent="0.35">
      <c r="B12" s="9" t="s">
        <v>28</v>
      </c>
      <c r="D12" s="6"/>
      <c r="E12" s="24"/>
      <c r="F12" s="9">
        <v>428</v>
      </c>
      <c r="G12" s="10"/>
      <c r="H12" s="9"/>
      <c r="I12" s="29"/>
      <c r="J12" s="28"/>
      <c r="K12" s="28"/>
      <c r="L12" s="28"/>
      <c r="N12" s="28"/>
      <c r="O12" s="28">
        <v>50</v>
      </c>
      <c r="P12" s="28">
        <v>50</v>
      </c>
      <c r="Q12" s="28">
        <v>50</v>
      </c>
      <c r="R12" s="28">
        <v>50</v>
      </c>
      <c r="S12" s="28">
        <v>50</v>
      </c>
      <c r="T12" s="28">
        <v>50</v>
      </c>
      <c r="U12" s="28">
        <v>50</v>
      </c>
      <c r="V12" s="28">
        <v>50</v>
      </c>
      <c r="W12" s="7">
        <v>28</v>
      </c>
      <c r="Y12" s="28"/>
      <c r="Z12" s="28"/>
      <c r="AA12" s="28"/>
      <c r="AB12" s="9">
        <v>428</v>
      </c>
      <c r="AC12" s="9"/>
    </row>
    <row r="13" spans="1:29" x14ac:dyDescent="0.35">
      <c r="B13" s="9" t="s">
        <v>29</v>
      </c>
      <c r="C13" s="7"/>
      <c r="D13" s="6"/>
      <c r="E13" s="24"/>
      <c r="F13" s="9">
        <v>363</v>
      </c>
      <c r="G13" s="10"/>
      <c r="H13" s="9"/>
      <c r="I13" s="20"/>
      <c r="J13" s="21"/>
      <c r="K13" s="21"/>
      <c r="L13" s="21"/>
      <c r="N13" s="21"/>
      <c r="O13" s="21">
        <v>40</v>
      </c>
      <c r="P13" s="28">
        <v>50</v>
      </c>
      <c r="Q13" s="28">
        <v>50</v>
      </c>
      <c r="R13" s="28">
        <v>50</v>
      </c>
      <c r="S13" s="28">
        <v>50</v>
      </c>
      <c r="T13" s="21">
        <v>50</v>
      </c>
      <c r="U13" s="28">
        <v>50</v>
      </c>
      <c r="V13" s="28">
        <v>23</v>
      </c>
      <c r="W13" s="21"/>
      <c r="X13" s="21"/>
      <c r="Y13" s="21"/>
      <c r="Z13" s="21"/>
      <c r="AA13" s="21"/>
      <c r="AB13" s="9">
        <v>363</v>
      </c>
      <c r="AC13" s="26"/>
    </row>
    <row r="14" spans="1:29" x14ac:dyDescent="0.35">
      <c r="B14" s="9" t="s">
        <v>30</v>
      </c>
      <c r="C14" s="7"/>
      <c r="D14" s="6"/>
      <c r="E14" s="24"/>
      <c r="F14" s="9">
        <v>147</v>
      </c>
      <c r="G14" s="10"/>
      <c r="H14" s="9"/>
      <c r="I14" s="20"/>
      <c r="J14" s="21"/>
      <c r="K14" s="21"/>
      <c r="L14" s="21"/>
      <c r="M14" s="21"/>
      <c r="N14" s="21"/>
      <c r="P14" s="21"/>
      <c r="Q14" s="21">
        <v>25</v>
      </c>
      <c r="R14" s="21">
        <v>40</v>
      </c>
      <c r="S14" s="21">
        <v>40</v>
      </c>
      <c r="T14" s="28">
        <v>42</v>
      </c>
      <c r="U14" s="21"/>
      <c r="V14" s="21"/>
      <c r="W14" s="21"/>
      <c r="X14" s="21"/>
      <c r="Y14" s="21"/>
      <c r="Z14" s="21"/>
      <c r="AA14" s="21"/>
      <c r="AB14" s="9">
        <v>147</v>
      </c>
      <c r="AC14" s="26"/>
    </row>
    <row r="15" spans="1:29" x14ac:dyDescent="0.35">
      <c r="B15" s="9" t="s">
        <v>31</v>
      </c>
      <c r="C15" s="7"/>
      <c r="D15" s="6"/>
      <c r="E15" s="24"/>
      <c r="F15" s="9">
        <v>254</v>
      </c>
      <c r="G15" s="10"/>
      <c r="H15" s="9"/>
      <c r="I15" s="20"/>
      <c r="J15" s="21"/>
      <c r="K15" s="21"/>
      <c r="L15" s="21"/>
      <c r="M15" s="21"/>
      <c r="N15" s="21"/>
      <c r="P15" s="21"/>
      <c r="Q15" s="21">
        <v>30</v>
      </c>
      <c r="R15" s="21">
        <v>50</v>
      </c>
      <c r="S15" s="21">
        <v>50</v>
      </c>
      <c r="T15" s="21">
        <v>50</v>
      </c>
      <c r="U15" s="21">
        <v>50</v>
      </c>
      <c r="V15" s="28">
        <v>24</v>
      </c>
      <c r="W15" s="21"/>
      <c r="X15" s="21"/>
      <c r="Y15" s="21"/>
      <c r="Z15" s="21"/>
      <c r="AA15" s="21"/>
      <c r="AB15" s="9">
        <v>254</v>
      </c>
      <c r="AC15" s="26"/>
    </row>
    <row r="16" spans="1:29" x14ac:dyDescent="0.35">
      <c r="B16" s="9" t="s">
        <v>32</v>
      </c>
      <c r="C16" s="7"/>
      <c r="D16" s="6"/>
      <c r="E16" s="24"/>
      <c r="F16" s="9">
        <v>64</v>
      </c>
      <c r="G16" s="10"/>
      <c r="H16" s="9"/>
      <c r="I16" s="20"/>
      <c r="J16" s="21"/>
      <c r="K16" s="21"/>
      <c r="L16" s="21"/>
      <c r="M16" s="21"/>
      <c r="N16" s="21"/>
      <c r="P16" s="21"/>
      <c r="Q16" s="21"/>
      <c r="S16" s="21">
        <v>30</v>
      </c>
      <c r="T16" s="21">
        <v>30</v>
      </c>
      <c r="U16" s="21">
        <v>4</v>
      </c>
      <c r="Y16" s="21"/>
      <c r="Z16" s="21"/>
      <c r="AA16" s="21"/>
      <c r="AB16" s="9">
        <v>64</v>
      </c>
      <c r="AC16" s="26"/>
    </row>
    <row r="17" spans="1:37" x14ac:dyDescent="0.35">
      <c r="B17" s="9" t="s">
        <v>33</v>
      </c>
      <c r="C17" s="7"/>
      <c r="D17" s="6"/>
      <c r="E17" s="24"/>
      <c r="F17" s="9">
        <v>27</v>
      </c>
      <c r="G17" s="10"/>
      <c r="H17" s="9"/>
      <c r="I17" s="20"/>
      <c r="J17" s="21"/>
      <c r="K17" s="21"/>
      <c r="L17" s="21"/>
      <c r="M17" s="21"/>
      <c r="N17" s="21"/>
      <c r="P17" s="21"/>
      <c r="Q17" s="21"/>
      <c r="R17" s="21"/>
      <c r="U17" s="21">
        <v>13</v>
      </c>
      <c r="V17" s="21">
        <v>14</v>
      </c>
      <c r="W17" s="21"/>
      <c r="X17" s="21"/>
      <c r="Y17" s="21"/>
      <c r="Z17" s="21"/>
      <c r="AA17" s="21"/>
      <c r="AB17" s="9">
        <v>27</v>
      </c>
      <c r="AC17" s="26"/>
    </row>
    <row r="18" spans="1:37" ht="17.75" customHeight="1" x14ac:dyDescent="0.35">
      <c r="B18" s="9" t="s">
        <v>34</v>
      </c>
      <c r="C18" s="7"/>
      <c r="D18" s="6"/>
      <c r="E18" s="24"/>
      <c r="F18" s="9">
        <v>25</v>
      </c>
      <c r="G18" s="10"/>
      <c r="H18" s="9"/>
      <c r="I18" s="20"/>
      <c r="J18" s="21"/>
      <c r="K18" s="21"/>
      <c r="L18" s="21"/>
      <c r="M18" s="21"/>
      <c r="N18" s="21"/>
      <c r="P18" s="21"/>
      <c r="Q18" s="21"/>
      <c r="R18" s="21"/>
      <c r="S18" s="21"/>
      <c r="T18" s="21"/>
      <c r="U18" s="21">
        <v>13</v>
      </c>
      <c r="V18" s="21">
        <v>12</v>
      </c>
      <c r="W18" s="21"/>
      <c r="X18" s="21"/>
      <c r="Y18" s="21"/>
      <c r="Z18" s="21"/>
      <c r="AA18" s="21"/>
      <c r="AB18" s="9">
        <v>25</v>
      </c>
      <c r="AC18" s="26"/>
    </row>
    <row r="19" spans="1:37" ht="14.75" customHeight="1" x14ac:dyDescent="0.35">
      <c r="B19" s="9" t="s">
        <v>35</v>
      </c>
      <c r="C19" s="7"/>
      <c r="D19" s="6"/>
      <c r="E19" s="24"/>
      <c r="F19" s="9">
        <v>93</v>
      </c>
      <c r="G19" s="10"/>
      <c r="H19" s="9"/>
      <c r="I19" s="30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>
        <v>10</v>
      </c>
      <c r="V19" s="31">
        <v>30</v>
      </c>
      <c r="W19" s="31">
        <v>30</v>
      </c>
      <c r="X19" s="31">
        <v>23</v>
      </c>
      <c r="Y19" s="31"/>
      <c r="Z19" s="31"/>
      <c r="AA19" s="31"/>
      <c r="AB19" s="9">
        <v>93</v>
      </c>
      <c r="AC19" s="26"/>
    </row>
    <row r="20" spans="1:37" x14ac:dyDescent="0.35">
      <c r="B20" s="9"/>
      <c r="C20" s="7"/>
      <c r="D20" s="6"/>
      <c r="E20" s="7"/>
      <c r="F20" s="9"/>
      <c r="G20" s="10"/>
      <c r="H20" s="7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7">
        <f>SUM(AB8:AB19)</f>
        <v>2453</v>
      </c>
    </row>
    <row r="21" spans="1:37" x14ac:dyDescent="0.35">
      <c r="B21" s="9"/>
      <c r="C21" s="7"/>
      <c r="D21" s="6"/>
      <c r="E21" s="7"/>
      <c r="F21" s="9"/>
      <c r="G21" s="10"/>
      <c r="H21" s="7"/>
    </row>
    <row r="22" spans="1:37" x14ac:dyDescent="0.35">
      <c r="B22" s="9"/>
      <c r="C22" s="7"/>
      <c r="D22" s="6"/>
      <c r="E22" s="7"/>
      <c r="F22" s="9"/>
      <c r="G22" s="10"/>
      <c r="H22" s="7"/>
    </row>
    <row r="23" spans="1:37" ht="23.5" x14ac:dyDescent="0.55000000000000004">
      <c r="B23" s="26" t="s">
        <v>36</v>
      </c>
      <c r="E23" s="24"/>
      <c r="F23" s="33">
        <f>SUM(F8:F19)</f>
        <v>2453</v>
      </c>
      <c r="G23" s="10"/>
      <c r="I23" s="8">
        <v>16</v>
      </c>
      <c r="J23" s="8">
        <v>40</v>
      </c>
      <c r="K23" s="8">
        <v>40</v>
      </c>
      <c r="L23" s="8">
        <v>0</v>
      </c>
      <c r="M23" s="8">
        <f>SUM(M8:M18)</f>
        <v>20</v>
      </c>
      <c r="N23" s="8">
        <f t="shared" ref="N23:Y23" si="0">SUM(N8:N19)</f>
        <v>75</v>
      </c>
      <c r="O23" s="8">
        <f t="shared" si="0"/>
        <v>165</v>
      </c>
      <c r="P23" s="7">
        <f t="shared" si="0"/>
        <v>195</v>
      </c>
      <c r="Q23" s="7">
        <f t="shared" si="0"/>
        <v>255</v>
      </c>
      <c r="R23" s="7">
        <f t="shared" si="0"/>
        <v>253</v>
      </c>
      <c r="S23" s="7">
        <f t="shared" si="0"/>
        <v>289</v>
      </c>
      <c r="T23" s="7">
        <f t="shared" si="0"/>
        <v>311</v>
      </c>
      <c r="U23" s="7">
        <f t="shared" si="0"/>
        <v>265</v>
      </c>
      <c r="V23" s="8">
        <f t="shared" si="0"/>
        <v>228</v>
      </c>
      <c r="W23" s="8">
        <f t="shared" si="0"/>
        <v>133</v>
      </c>
      <c r="X23" s="8">
        <f t="shared" si="0"/>
        <v>98</v>
      </c>
      <c r="Y23" s="8">
        <f t="shared" si="0"/>
        <v>70</v>
      </c>
      <c r="AA23" s="34" t="s">
        <v>37</v>
      </c>
    </row>
    <row r="24" spans="1:37" ht="18" customHeight="1" x14ac:dyDescent="0.35">
      <c r="B24" s="26" t="s">
        <v>38</v>
      </c>
      <c r="F24" s="26"/>
      <c r="G24" s="35"/>
      <c r="I24" s="8">
        <v>16</v>
      </c>
      <c r="J24" s="8">
        <v>56</v>
      </c>
      <c r="K24" s="8">
        <v>96</v>
      </c>
      <c r="L24" s="8">
        <v>96</v>
      </c>
      <c r="M24" s="36">
        <f>SUM(L24+M23)</f>
        <v>116</v>
      </c>
      <c r="N24" s="8">
        <f>M24+N23</f>
        <v>191</v>
      </c>
      <c r="O24" s="8">
        <f>N24+O23</f>
        <v>356</v>
      </c>
      <c r="P24" s="8">
        <f t="shared" ref="P24:X24" si="1">O24+P23</f>
        <v>551</v>
      </c>
      <c r="Q24" s="8">
        <f t="shared" si="1"/>
        <v>806</v>
      </c>
      <c r="R24" s="8">
        <f t="shared" si="1"/>
        <v>1059</v>
      </c>
      <c r="S24" s="8">
        <f t="shared" si="1"/>
        <v>1348</v>
      </c>
      <c r="T24" s="8">
        <f t="shared" si="1"/>
        <v>1659</v>
      </c>
      <c r="U24" s="8">
        <f t="shared" si="1"/>
        <v>1924</v>
      </c>
      <c r="V24" s="8">
        <f t="shared" si="1"/>
        <v>2152</v>
      </c>
      <c r="W24" s="8">
        <f t="shared" si="1"/>
        <v>2285</v>
      </c>
      <c r="X24" s="8">
        <f t="shared" si="1"/>
        <v>2383</v>
      </c>
      <c r="Y24" s="37">
        <f>X24+Y23</f>
        <v>2453</v>
      </c>
      <c r="AA24" s="9">
        <f>Y24</f>
        <v>2453</v>
      </c>
      <c r="AB24" s="9" t="s">
        <v>39</v>
      </c>
      <c r="AC24" s="7"/>
      <c r="AD24" s="7"/>
      <c r="AE24" s="7"/>
      <c r="AF24" s="7"/>
      <c r="AG24" s="7"/>
    </row>
    <row r="25" spans="1:37" ht="21" customHeight="1" x14ac:dyDescent="0.35">
      <c r="B25" s="26" t="s">
        <v>40</v>
      </c>
      <c r="F25" s="26"/>
      <c r="G25" s="35"/>
      <c r="I25" s="8">
        <v>0</v>
      </c>
      <c r="J25" s="8">
        <v>0</v>
      </c>
      <c r="K25" s="8">
        <v>0</v>
      </c>
      <c r="L25" s="8">
        <v>0</v>
      </c>
      <c r="M25" s="8">
        <v>20</v>
      </c>
      <c r="N25" s="8">
        <f>N24-96</f>
        <v>95</v>
      </c>
      <c r="O25" s="8">
        <f>O24-96</f>
        <v>260</v>
      </c>
      <c r="P25" s="8">
        <f t="shared" ref="P25:W25" si="2">P24-96</f>
        <v>455</v>
      </c>
      <c r="Q25" s="8">
        <f t="shared" si="2"/>
        <v>710</v>
      </c>
      <c r="R25" s="8">
        <f t="shared" si="2"/>
        <v>963</v>
      </c>
      <c r="S25" s="8">
        <f t="shared" si="2"/>
        <v>1252</v>
      </c>
      <c r="T25" s="8">
        <f t="shared" si="2"/>
        <v>1563</v>
      </c>
      <c r="U25" s="8">
        <f t="shared" si="2"/>
        <v>1828</v>
      </c>
      <c r="V25" s="8">
        <f t="shared" si="2"/>
        <v>2056</v>
      </c>
      <c r="W25" s="8">
        <f t="shared" si="2"/>
        <v>2189</v>
      </c>
      <c r="X25" s="8">
        <f>X24-96</f>
        <v>2287</v>
      </c>
      <c r="Y25" s="37">
        <f>Y24-96</f>
        <v>2357</v>
      </c>
      <c r="AA25" s="9">
        <f>AA24-96</f>
        <v>2357</v>
      </c>
      <c r="AB25" s="7" t="s">
        <v>41</v>
      </c>
      <c r="AC25" s="7"/>
      <c r="AD25" s="38" t="s">
        <v>42</v>
      </c>
      <c r="AE25" s="38" t="s">
        <v>43</v>
      </c>
      <c r="AF25" s="38"/>
      <c r="AG25" s="7"/>
    </row>
    <row r="26" spans="1:37" ht="24.5" customHeight="1" x14ac:dyDescent="0.35">
      <c r="B26" s="26" t="s">
        <v>44</v>
      </c>
      <c r="F26" s="26"/>
      <c r="G26" s="35"/>
      <c r="Y26" s="37"/>
      <c r="AA26" s="9">
        <f>SUM(AB20-103)</f>
        <v>2350</v>
      </c>
      <c r="AB26" s="7" t="s">
        <v>45</v>
      </c>
      <c r="AC26" s="7"/>
      <c r="AD26" s="7"/>
      <c r="AE26" s="7"/>
      <c r="AF26" s="7"/>
      <c r="AG26" s="7"/>
    </row>
    <row r="27" spans="1:37" ht="24.5" customHeight="1" x14ac:dyDescent="0.35">
      <c r="B27" s="26"/>
      <c r="F27" s="26"/>
      <c r="G27" s="35"/>
      <c r="Y27" s="37"/>
      <c r="AA27" s="9"/>
      <c r="AB27" s="7"/>
      <c r="AC27" s="7"/>
      <c r="AD27" s="7"/>
      <c r="AE27" s="7"/>
      <c r="AF27" s="7"/>
      <c r="AG27" s="7"/>
    </row>
    <row r="28" spans="1:37" ht="18.5" x14ac:dyDescent="0.45">
      <c r="F28" s="26"/>
      <c r="G28" s="35"/>
      <c r="I28" s="39" t="s">
        <v>46</v>
      </c>
      <c r="J28" s="7"/>
      <c r="K28" s="7"/>
    </row>
    <row r="29" spans="1:37" x14ac:dyDescent="0.35">
      <c r="F29" s="26"/>
      <c r="G29" s="35"/>
    </row>
    <row r="30" spans="1:37" s="43" customFormat="1" ht="17.75" customHeight="1" x14ac:dyDescent="0.35">
      <c r="A30" s="40" t="s">
        <v>47</v>
      </c>
      <c r="B30" s="40"/>
      <c r="C30" s="40"/>
      <c r="D30" s="41"/>
      <c r="E30" s="42"/>
      <c r="F30" s="42"/>
      <c r="G30" s="42"/>
      <c r="H30" s="42"/>
    </row>
    <row r="31" spans="1:37" s="48" customFormat="1" ht="17.75" customHeight="1" x14ac:dyDescent="0.35">
      <c r="A31" s="44" t="s">
        <v>48</v>
      </c>
      <c r="B31" s="45" t="s">
        <v>49</v>
      </c>
      <c r="C31" s="45" t="s">
        <v>50</v>
      </c>
      <c r="D31" s="45" t="s">
        <v>51</v>
      </c>
      <c r="E31" s="46" t="s">
        <v>52</v>
      </c>
      <c r="F31" s="47" t="s">
        <v>53</v>
      </c>
      <c r="G31" s="45" t="s">
        <v>54</v>
      </c>
      <c r="H31" s="45"/>
      <c r="I31" s="48" t="s">
        <v>55</v>
      </c>
      <c r="J31" s="48" t="s">
        <v>55</v>
      </c>
      <c r="K31" s="48" t="s">
        <v>6</v>
      </c>
      <c r="L31" s="48" t="s">
        <v>7</v>
      </c>
      <c r="M31" s="48" t="s">
        <v>8</v>
      </c>
      <c r="N31" s="48" t="s">
        <v>9</v>
      </c>
      <c r="O31" s="48" t="s">
        <v>10</v>
      </c>
      <c r="P31" s="48" t="s">
        <v>11</v>
      </c>
      <c r="Q31" s="48" t="s">
        <v>12</v>
      </c>
      <c r="R31" s="48" t="s">
        <v>13</v>
      </c>
      <c r="S31" s="48" t="s">
        <v>14</v>
      </c>
      <c r="T31" s="48" t="s">
        <v>15</v>
      </c>
      <c r="U31" s="48" t="s">
        <v>16</v>
      </c>
      <c r="V31" s="48" t="s">
        <v>17</v>
      </c>
      <c r="W31" s="48" t="s">
        <v>18</v>
      </c>
      <c r="X31" s="48" t="s">
        <v>19</v>
      </c>
      <c r="Y31" s="48" t="s">
        <v>20</v>
      </c>
      <c r="Z31" s="48" t="s">
        <v>21</v>
      </c>
      <c r="AA31" s="91" t="s">
        <v>22</v>
      </c>
      <c r="AC31" s="50"/>
      <c r="AD31" s="50"/>
      <c r="AE31" s="50"/>
      <c r="AF31" s="50"/>
      <c r="AG31" s="50"/>
      <c r="AH31" s="50"/>
      <c r="AI31" s="50"/>
      <c r="AJ31" s="50"/>
      <c r="AK31" s="50"/>
    </row>
    <row r="32" spans="1:37" s="53" customFormat="1" ht="17.75" customHeight="1" x14ac:dyDescent="0.35">
      <c r="A32" s="51"/>
      <c r="B32" s="52"/>
      <c r="C32" s="52"/>
      <c r="D32" s="52"/>
      <c r="E32" s="46"/>
      <c r="F32" s="47"/>
      <c r="G32" s="52"/>
      <c r="H32" s="52"/>
      <c r="I32" s="52"/>
      <c r="O32" s="54"/>
      <c r="AA32" s="49"/>
      <c r="AC32" s="55"/>
      <c r="AD32" s="55"/>
      <c r="AE32" s="55"/>
      <c r="AF32" s="55"/>
      <c r="AG32" s="55"/>
      <c r="AH32" s="55"/>
      <c r="AI32" s="55"/>
      <c r="AJ32" s="55"/>
      <c r="AK32" s="55"/>
    </row>
    <row r="33" spans="1:37" s="53" customFormat="1" ht="17.75" customHeight="1" x14ac:dyDescent="0.35">
      <c r="A33" s="51" t="s">
        <v>56</v>
      </c>
      <c r="B33" s="52" t="s">
        <v>57</v>
      </c>
      <c r="C33" s="52" t="s">
        <v>58</v>
      </c>
      <c r="D33" s="52" t="s">
        <v>59</v>
      </c>
      <c r="E33" s="56">
        <f>G33</f>
        <v>31452868</v>
      </c>
      <c r="F33" s="57"/>
      <c r="G33" s="58">
        <f>SUM(I33:Z33)</f>
        <v>31452868</v>
      </c>
      <c r="H33" s="58"/>
      <c r="I33" s="58"/>
      <c r="J33" s="59">
        <v>478924</v>
      </c>
      <c r="K33" s="59">
        <v>1686113</v>
      </c>
      <c r="L33" s="59">
        <v>1235985</v>
      </c>
      <c r="M33" s="59">
        <v>5512204</v>
      </c>
      <c r="N33" s="90">
        <v>19690694</v>
      </c>
      <c r="O33" s="60">
        <v>2077848</v>
      </c>
      <c r="P33" s="59">
        <v>771100</v>
      </c>
      <c r="Q33" s="54"/>
      <c r="AA33" s="49"/>
      <c r="AC33" s="55"/>
      <c r="AD33" s="55"/>
      <c r="AE33" s="55"/>
      <c r="AF33" s="55"/>
      <c r="AG33" s="55"/>
      <c r="AH33" s="55"/>
      <c r="AI33" s="55"/>
      <c r="AJ33" s="55"/>
      <c r="AK33" s="55"/>
    </row>
    <row r="34" spans="1:37" s="53" customFormat="1" ht="17.75" customHeight="1" x14ac:dyDescent="0.35">
      <c r="A34" s="54"/>
      <c r="B34" s="52"/>
      <c r="C34" s="52"/>
      <c r="D34" s="52"/>
      <c r="E34" s="61"/>
      <c r="F34" s="58"/>
      <c r="G34" s="58"/>
      <c r="H34" s="58"/>
      <c r="I34" s="58"/>
      <c r="J34" s="54"/>
      <c r="K34" s="54"/>
      <c r="L34" s="54"/>
      <c r="M34" s="54"/>
      <c r="N34" s="54"/>
      <c r="O34" s="54"/>
      <c r="P34" s="54"/>
      <c r="Q34" s="54"/>
      <c r="AA34" s="49"/>
      <c r="AC34" s="55"/>
      <c r="AD34" s="55"/>
      <c r="AE34" s="55"/>
      <c r="AF34" s="55"/>
      <c r="AG34" s="55"/>
      <c r="AH34" s="55"/>
      <c r="AI34" s="55"/>
      <c r="AJ34" s="55"/>
      <c r="AK34" s="55"/>
    </row>
    <row r="35" spans="1:37" s="53" customFormat="1" ht="17.75" customHeight="1" x14ac:dyDescent="0.35">
      <c r="A35" s="51" t="s">
        <v>56</v>
      </c>
      <c r="B35" s="52" t="s">
        <v>60</v>
      </c>
      <c r="C35" s="52" t="s">
        <v>61</v>
      </c>
      <c r="D35" s="52" t="s">
        <v>61</v>
      </c>
      <c r="E35" s="56">
        <f>G35</f>
        <v>17949578</v>
      </c>
      <c r="F35" s="57"/>
      <c r="G35" s="52">
        <f>SUM(I35:Z35)</f>
        <v>17949578</v>
      </c>
      <c r="H35" s="52"/>
      <c r="I35" s="52"/>
      <c r="O35" s="53">
        <v>624365</v>
      </c>
      <c r="P35" s="53">
        <v>849257</v>
      </c>
      <c r="Q35" s="53">
        <v>2119311</v>
      </c>
      <c r="R35" s="53">
        <v>6790311</v>
      </c>
      <c r="S35" s="53">
        <v>7416334</v>
      </c>
      <c r="T35" s="53">
        <v>150000</v>
      </c>
      <c r="AA35" s="49"/>
      <c r="AC35" s="55"/>
      <c r="AD35" s="55"/>
      <c r="AE35" s="55"/>
      <c r="AF35" s="55"/>
      <c r="AG35" s="55"/>
      <c r="AH35" s="55"/>
      <c r="AI35" s="55"/>
      <c r="AJ35" s="55"/>
      <c r="AK35" s="55"/>
    </row>
    <row r="36" spans="1:37" s="53" customFormat="1" ht="17.75" customHeight="1" x14ac:dyDescent="0.35">
      <c r="A36" s="51"/>
      <c r="B36" s="52"/>
      <c r="C36" s="52"/>
      <c r="D36" s="52"/>
      <c r="E36" s="46"/>
      <c r="F36" s="47"/>
      <c r="G36" s="52"/>
      <c r="H36" s="52"/>
      <c r="I36" s="52"/>
      <c r="AA36" s="49"/>
      <c r="AC36" s="55"/>
      <c r="AD36" s="55"/>
      <c r="AE36" s="55"/>
      <c r="AF36" s="55"/>
      <c r="AG36" s="55"/>
      <c r="AH36" s="55"/>
      <c r="AI36" s="55"/>
      <c r="AJ36" s="55"/>
      <c r="AK36" s="55"/>
    </row>
    <row r="37" spans="1:37" s="53" customFormat="1" ht="17.75" customHeight="1" x14ac:dyDescent="0.35">
      <c r="A37" s="51" t="s">
        <v>56</v>
      </c>
      <c r="B37" s="52" t="s">
        <v>62</v>
      </c>
      <c r="C37" s="52" t="s">
        <v>61</v>
      </c>
      <c r="D37" s="52" t="s">
        <v>61</v>
      </c>
      <c r="E37" s="56">
        <f>G37</f>
        <v>18891158</v>
      </c>
      <c r="F37" s="57"/>
      <c r="G37" s="52">
        <f t="shared" ref="G37:G85" si="3">SUM(I37:Z37)</f>
        <v>18891158</v>
      </c>
      <c r="H37" s="52"/>
      <c r="I37" s="52"/>
      <c r="O37" s="53">
        <v>18000</v>
      </c>
      <c r="P37" s="53">
        <v>525825</v>
      </c>
      <c r="Q37" s="53">
        <v>849157</v>
      </c>
      <c r="R37" s="53">
        <v>1725055</v>
      </c>
      <c r="S37" s="53">
        <v>8427705</v>
      </c>
      <c r="T37" s="53">
        <v>7327416</v>
      </c>
      <c r="U37" s="53">
        <v>18000</v>
      </c>
      <c r="AA37" s="49"/>
      <c r="AC37" s="55"/>
      <c r="AD37" s="55"/>
      <c r="AE37" s="55"/>
      <c r="AF37" s="55"/>
      <c r="AG37" s="55"/>
      <c r="AH37" s="55"/>
      <c r="AI37" s="55"/>
      <c r="AJ37" s="55"/>
      <c r="AK37" s="55"/>
    </row>
    <row r="38" spans="1:37" s="53" customFormat="1" ht="17.75" customHeight="1" x14ac:dyDescent="0.35">
      <c r="A38" s="51"/>
      <c r="B38" s="52"/>
      <c r="C38" s="52"/>
      <c r="D38" s="52"/>
      <c r="E38" s="46"/>
      <c r="F38" s="47"/>
      <c r="G38" s="52"/>
      <c r="H38" s="52"/>
      <c r="I38" s="52"/>
      <c r="AA38" s="49"/>
      <c r="AC38" s="55"/>
      <c r="AD38" s="55"/>
      <c r="AE38" s="55"/>
      <c r="AF38" s="55"/>
      <c r="AG38" s="55"/>
      <c r="AH38" s="55"/>
      <c r="AI38" s="55"/>
      <c r="AJ38" s="55"/>
      <c r="AK38" s="55"/>
    </row>
    <row r="39" spans="1:37" s="53" customFormat="1" ht="17.75" customHeight="1" x14ac:dyDescent="0.35">
      <c r="A39" s="51" t="s">
        <v>56</v>
      </c>
      <c r="B39" s="52" t="s">
        <v>63</v>
      </c>
      <c r="C39" s="52" t="s">
        <v>61</v>
      </c>
      <c r="D39" s="52" t="s">
        <v>61</v>
      </c>
      <c r="E39" s="56">
        <f>G39</f>
        <v>7032210</v>
      </c>
      <c r="F39" s="57"/>
      <c r="G39" s="52">
        <f t="shared" si="3"/>
        <v>7032210</v>
      </c>
      <c r="H39" s="52"/>
      <c r="I39" s="52"/>
      <c r="J39" s="53">
        <v>0</v>
      </c>
      <c r="K39" s="53">
        <v>0</v>
      </c>
      <c r="O39" s="53">
        <v>267280</v>
      </c>
      <c r="P39" s="53">
        <v>351644</v>
      </c>
      <c r="Q39" s="53">
        <v>558144</v>
      </c>
      <c r="R39" s="53">
        <v>3159878</v>
      </c>
      <c r="S39" s="53">
        <v>2674764</v>
      </c>
      <c r="T39" s="53">
        <v>20500</v>
      </c>
      <c r="AA39" s="49"/>
      <c r="AC39" s="55"/>
      <c r="AD39" s="55"/>
      <c r="AE39" s="55"/>
      <c r="AF39" s="55"/>
      <c r="AG39" s="55"/>
      <c r="AH39" s="55"/>
      <c r="AI39" s="55"/>
      <c r="AJ39" s="55"/>
      <c r="AK39" s="55"/>
    </row>
    <row r="40" spans="1:37" s="53" customFormat="1" ht="17.75" customHeight="1" x14ac:dyDescent="0.35">
      <c r="A40" s="51"/>
      <c r="B40" s="52"/>
      <c r="C40" s="52"/>
      <c r="D40" s="52"/>
      <c r="E40" s="56">
        <f t="shared" ref="E40:E51" si="4">G40</f>
        <v>0</v>
      </c>
      <c r="F40" s="47"/>
      <c r="G40" s="52"/>
      <c r="H40" s="52"/>
      <c r="I40" s="52"/>
      <c r="AA40" s="49"/>
      <c r="AC40" s="55"/>
      <c r="AD40" s="55"/>
      <c r="AE40" s="55"/>
      <c r="AF40" s="55"/>
      <c r="AG40" s="55"/>
      <c r="AH40" s="55"/>
      <c r="AI40" s="55"/>
      <c r="AJ40" s="55"/>
      <c r="AK40" s="55"/>
    </row>
    <row r="41" spans="1:37" s="53" customFormat="1" ht="17.75" customHeight="1" x14ac:dyDescent="0.35">
      <c r="A41" s="51" t="s">
        <v>56</v>
      </c>
      <c r="B41" s="52" t="s">
        <v>111</v>
      </c>
      <c r="C41" s="52" t="s">
        <v>64</v>
      </c>
      <c r="D41" s="52" t="s">
        <v>61</v>
      </c>
      <c r="E41" s="56">
        <f t="shared" si="4"/>
        <v>2040000</v>
      </c>
      <c r="F41" s="57"/>
      <c r="G41" s="52">
        <f t="shared" si="3"/>
        <v>2040000</v>
      </c>
      <c r="H41" s="52"/>
      <c r="I41" s="52"/>
      <c r="M41" s="53">
        <v>1020000</v>
      </c>
      <c r="S41" s="53">
        <v>1020000</v>
      </c>
      <c r="AA41" s="49"/>
      <c r="AC41" s="55"/>
      <c r="AD41" s="55"/>
      <c r="AE41" s="55"/>
      <c r="AF41" s="55"/>
      <c r="AG41" s="55"/>
      <c r="AH41" s="55"/>
      <c r="AI41" s="55"/>
      <c r="AJ41" s="55"/>
      <c r="AK41" s="55"/>
    </row>
    <row r="42" spans="1:37" s="53" customFormat="1" ht="17.75" customHeight="1" x14ac:dyDescent="0.35">
      <c r="A42" s="51"/>
      <c r="B42" s="52"/>
      <c r="C42" s="52"/>
      <c r="D42" s="52"/>
      <c r="E42" s="56">
        <f t="shared" si="4"/>
        <v>0</v>
      </c>
      <c r="F42" s="47"/>
      <c r="G42" s="52"/>
      <c r="H42" s="52"/>
      <c r="I42" s="52"/>
      <c r="AA42" s="49"/>
      <c r="AC42" s="55"/>
      <c r="AD42" s="55"/>
      <c r="AE42" s="55"/>
      <c r="AF42" s="55"/>
      <c r="AG42" s="55"/>
      <c r="AH42" s="55"/>
      <c r="AI42" s="55"/>
      <c r="AJ42" s="55"/>
      <c r="AK42" s="55"/>
    </row>
    <row r="43" spans="1:37" s="53" customFormat="1" ht="17.75" customHeight="1" x14ac:dyDescent="0.35">
      <c r="A43" s="51" t="s">
        <v>56</v>
      </c>
      <c r="B43" s="52" t="s">
        <v>65</v>
      </c>
      <c r="C43" s="52" t="s">
        <v>61</v>
      </c>
      <c r="D43" s="52" t="s">
        <v>61</v>
      </c>
      <c r="E43" s="56">
        <f t="shared" si="4"/>
        <v>998020.02</v>
      </c>
      <c r="F43" s="57"/>
      <c r="G43" s="52">
        <f t="shared" si="3"/>
        <v>998020.02</v>
      </c>
      <c r="H43" s="52"/>
      <c r="I43" s="52"/>
      <c r="P43" s="53">
        <v>998020.02</v>
      </c>
      <c r="AA43" s="49"/>
      <c r="AC43" s="55"/>
      <c r="AD43" s="55"/>
      <c r="AE43" s="55"/>
      <c r="AF43" s="55"/>
      <c r="AG43" s="55"/>
      <c r="AH43" s="55"/>
      <c r="AI43" s="55"/>
      <c r="AJ43" s="55"/>
      <c r="AK43" s="55"/>
    </row>
    <row r="44" spans="1:37" s="53" customFormat="1" ht="17.75" customHeight="1" x14ac:dyDescent="0.35">
      <c r="A44" s="51"/>
      <c r="B44" s="52"/>
      <c r="C44" s="52"/>
      <c r="D44" s="52"/>
      <c r="E44" s="56">
        <f t="shared" si="4"/>
        <v>0</v>
      </c>
      <c r="F44" s="47"/>
      <c r="G44" s="52"/>
      <c r="H44" s="52"/>
      <c r="I44" s="52"/>
      <c r="AA44" s="49"/>
      <c r="AC44" s="55"/>
      <c r="AD44" s="55"/>
      <c r="AE44" s="55"/>
      <c r="AF44" s="55"/>
      <c r="AG44" s="55"/>
      <c r="AH44" s="55"/>
      <c r="AI44" s="55"/>
      <c r="AJ44" s="55"/>
      <c r="AK44" s="55"/>
    </row>
    <row r="45" spans="1:37" s="53" customFormat="1" ht="17.75" customHeight="1" x14ac:dyDescent="0.35">
      <c r="A45" s="54" t="s">
        <v>56</v>
      </c>
      <c r="B45" s="52" t="s">
        <v>66</v>
      </c>
      <c r="C45" s="52" t="s">
        <v>67</v>
      </c>
      <c r="D45" s="52" t="s">
        <v>68</v>
      </c>
      <c r="E45" s="56">
        <f t="shared" si="4"/>
        <v>5100000</v>
      </c>
      <c r="F45" s="57"/>
      <c r="G45" s="52">
        <f t="shared" si="3"/>
        <v>5100000</v>
      </c>
      <c r="H45" s="52"/>
      <c r="I45" s="52"/>
      <c r="T45" s="53">
        <v>2550000</v>
      </c>
      <c r="U45" s="53">
        <v>2550000</v>
      </c>
      <c r="AA45" s="49"/>
      <c r="AC45" s="55"/>
      <c r="AD45" s="55"/>
      <c r="AE45" s="55"/>
      <c r="AF45" s="55"/>
      <c r="AG45" s="55"/>
      <c r="AH45" s="55"/>
      <c r="AI45" s="55"/>
      <c r="AJ45" s="55"/>
      <c r="AK45" s="55"/>
    </row>
    <row r="46" spans="1:37" s="53" customFormat="1" ht="17.75" customHeight="1" x14ac:dyDescent="0.35">
      <c r="A46" s="51"/>
      <c r="B46" s="62"/>
      <c r="C46" s="52"/>
      <c r="D46" s="52"/>
      <c r="E46" s="56">
        <f t="shared" si="4"/>
        <v>0</v>
      </c>
      <c r="F46" s="47"/>
      <c r="G46" s="52"/>
      <c r="H46" s="52"/>
      <c r="I46" s="52"/>
      <c r="AA46" s="49"/>
      <c r="AC46" s="55"/>
      <c r="AD46" s="55"/>
      <c r="AE46" s="55"/>
      <c r="AF46" s="55"/>
      <c r="AG46" s="55"/>
      <c r="AH46" s="55"/>
      <c r="AI46" s="55"/>
      <c r="AJ46" s="55"/>
      <c r="AK46" s="55"/>
    </row>
    <row r="47" spans="1:37" s="53" customFormat="1" ht="17.75" customHeight="1" x14ac:dyDescent="0.35">
      <c r="A47" s="51" t="s">
        <v>69</v>
      </c>
      <c r="B47" s="52" t="s">
        <v>70</v>
      </c>
      <c r="C47" s="52" t="s">
        <v>71</v>
      </c>
      <c r="D47" s="52" t="s">
        <v>61</v>
      </c>
      <c r="E47" s="56">
        <f t="shared" si="4"/>
        <v>3916826</v>
      </c>
      <c r="F47" s="57"/>
      <c r="G47" s="52">
        <f t="shared" si="3"/>
        <v>3916826</v>
      </c>
      <c r="H47" s="52"/>
      <c r="I47" s="52"/>
      <c r="P47" s="53">
        <v>3916826</v>
      </c>
      <c r="AA47" s="49"/>
      <c r="AC47" s="55"/>
      <c r="AD47" s="55"/>
      <c r="AE47" s="55"/>
      <c r="AF47" s="55"/>
      <c r="AG47" s="55"/>
      <c r="AH47" s="55"/>
      <c r="AI47" s="55"/>
      <c r="AJ47" s="55"/>
      <c r="AK47" s="55"/>
    </row>
    <row r="48" spans="1:37" s="53" customFormat="1" ht="17.75" customHeight="1" x14ac:dyDescent="0.35">
      <c r="A48" s="51"/>
      <c r="B48" s="52"/>
      <c r="C48" s="52"/>
      <c r="D48" s="52"/>
      <c r="E48" s="56">
        <f t="shared" si="4"/>
        <v>0</v>
      </c>
      <c r="F48" s="47"/>
      <c r="G48" s="52"/>
      <c r="H48" s="52"/>
      <c r="I48" s="52"/>
      <c r="AA48" s="49"/>
      <c r="AC48" s="55"/>
      <c r="AD48" s="55"/>
      <c r="AE48" s="55"/>
      <c r="AF48" s="55"/>
      <c r="AG48" s="55"/>
      <c r="AH48" s="55"/>
      <c r="AI48" s="55"/>
      <c r="AJ48" s="55"/>
      <c r="AK48" s="55"/>
    </row>
    <row r="49" spans="1:37" s="53" customFormat="1" ht="17.75" customHeight="1" x14ac:dyDescent="0.35">
      <c r="A49" s="51" t="s">
        <v>69</v>
      </c>
      <c r="B49" s="52" t="s">
        <v>72</v>
      </c>
      <c r="C49" s="52" t="s">
        <v>61</v>
      </c>
      <c r="D49" s="52" t="s">
        <v>61</v>
      </c>
      <c r="E49" s="56">
        <f t="shared" si="4"/>
        <v>1530000</v>
      </c>
      <c r="F49" s="57"/>
      <c r="G49" s="52">
        <f t="shared" si="3"/>
        <v>1530000</v>
      </c>
      <c r="H49" s="52"/>
      <c r="I49" s="52"/>
      <c r="Q49" s="53">
        <v>1530000</v>
      </c>
      <c r="AA49" s="49"/>
      <c r="AC49" s="55"/>
      <c r="AD49" s="55"/>
      <c r="AE49" s="55"/>
      <c r="AF49" s="55"/>
      <c r="AG49" s="55"/>
      <c r="AH49" s="55"/>
      <c r="AI49" s="55"/>
      <c r="AJ49" s="55"/>
      <c r="AK49" s="55"/>
    </row>
    <row r="50" spans="1:37" s="53" customFormat="1" ht="17.75" customHeight="1" x14ac:dyDescent="0.35">
      <c r="B50" s="52"/>
      <c r="C50" s="52"/>
      <c r="D50" s="52"/>
      <c r="E50" s="56">
        <f t="shared" si="4"/>
        <v>0</v>
      </c>
      <c r="F50" s="47"/>
      <c r="G50" s="52"/>
      <c r="H50" s="52"/>
      <c r="I50" s="52"/>
      <c r="AA50" s="49"/>
      <c r="AC50" s="55"/>
      <c r="AD50" s="55"/>
      <c r="AE50" s="55"/>
      <c r="AF50" s="55"/>
      <c r="AG50" s="55"/>
      <c r="AH50" s="55"/>
      <c r="AI50" s="55"/>
      <c r="AJ50" s="55"/>
      <c r="AK50" s="55"/>
    </row>
    <row r="51" spans="1:37" s="56" customFormat="1" ht="17.75" customHeight="1" x14ac:dyDescent="0.35">
      <c r="A51" s="56" t="s">
        <v>73</v>
      </c>
      <c r="B51" s="63" t="s">
        <v>74</v>
      </c>
      <c r="C51" s="56" t="s">
        <v>67</v>
      </c>
      <c r="D51" s="56" t="s">
        <v>68</v>
      </c>
      <c r="E51" s="64">
        <f t="shared" si="4"/>
        <v>24560193.983487487</v>
      </c>
      <c r="F51" s="57"/>
      <c r="G51" s="65">
        <f>SUM(I51:AA51)</f>
        <v>24560193.983487487</v>
      </c>
      <c r="J51" s="56">
        <v>0</v>
      </c>
      <c r="K51" s="56">
        <v>0</v>
      </c>
      <c r="L51" s="56">
        <v>0</v>
      </c>
      <c r="M51" s="56">
        <v>208402.16</v>
      </c>
      <c r="N51" s="56">
        <v>781508.08</v>
      </c>
      <c r="O51" s="56">
        <v>1719317.78</v>
      </c>
      <c r="P51" s="56">
        <v>2031921.01</v>
      </c>
      <c r="Q51" s="56">
        <v>2657127.48</v>
      </c>
      <c r="R51" s="56">
        <v>2636287.2599999998</v>
      </c>
      <c r="S51" s="56">
        <v>3011411.14</v>
      </c>
      <c r="T51" s="56">
        <v>3240653.51</v>
      </c>
      <c r="U51" s="56">
        <v>2761328.56</v>
      </c>
      <c r="V51" s="56">
        <v>2375784.5699999998</v>
      </c>
      <c r="W51" s="56">
        <v>1385874.33</v>
      </c>
      <c r="X51" s="66">
        <v>1021170.56</v>
      </c>
      <c r="Y51" s="66">
        <v>729407.54348748398</v>
      </c>
      <c r="Z51" s="56">
        <v>0</v>
      </c>
      <c r="AA51" s="56">
        <v>0</v>
      </c>
      <c r="AC51" s="67"/>
      <c r="AD51" s="67"/>
      <c r="AE51" s="67"/>
      <c r="AF51" s="67"/>
      <c r="AG51" s="67"/>
      <c r="AH51" s="67"/>
      <c r="AI51" s="67"/>
      <c r="AJ51" s="67"/>
      <c r="AK51" s="67"/>
    </row>
    <row r="52" spans="1:37" s="54" customFormat="1" ht="17.75" customHeight="1" x14ac:dyDescent="0.35">
      <c r="A52" s="68"/>
      <c r="B52" s="69"/>
      <c r="C52" s="68"/>
      <c r="D52" s="68"/>
      <c r="E52" s="61"/>
      <c r="F52" s="58"/>
      <c r="G52" s="45"/>
      <c r="H52" s="68"/>
      <c r="I52" s="68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6"/>
      <c r="AB52" s="53"/>
      <c r="AC52" s="68"/>
      <c r="AD52" s="68"/>
      <c r="AE52" s="68"/>
    </row>
    <row r="53" spans="1:37" s="54" customFormat="1" ht="17.75" customHeight="1" x14ac:dyDescent="0.35">
      <c r="A53" s="70" t="s">
        <v>75</v>
      </c>
      <c r="B53" s="71" t="s">
        <v>76</v>
      </c>
      <c r="C53" s="70" t="s">
        <v>61</v>
      </c>
      <c r="D53" s="70" t="s">
        <v>77</v>
      </c>
      <c r="E53" s="56">
        <f>G53-F53</f>
        <v>178500</v>
      </c>
      <c r="F53" s="57">
        <v>89250</v>
      </c>
      <c r="G53" s="52">
        <f t="shared" si="3"/>
        <v>267750</v>
      </c>
      <c r="H53" s="68"/>
      <c r="I53" s="68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>
        <v>178500</v>
      </c>
      <c r="U53" s="53">
        <v>25500</v>
      </c>
      <c r="V53" s="53"/>
      <c r="W53" s="53">
        <v>40800</v>
      </c>
      <c r="X53" s="53"/>
      <c r="Y53" s="53">
        <v>22950</v>
      </c>
      <c r="Z53" s="72"/>
      <c r="AA53" s="49"/>
      <c r="AB53" s="53"/>
      <c r="AC53" s="68"/>
      <c r="AD53" s="68"/>
      <c r="AE53" s="68"/>
    </row>
    <row r="54" spans="1:37" s="54" customFormat="1" ht="17.75" customHeight="1" x14ac:dyDescent="0.35">
      <c r="A54" s="70"/>
      <c r="B54" s="71"/>
      <c r="C54" s="70"/>
      <c r="D54" s="70"/>
      <c r="E54" s="56"/>
      <c r="F54" s="57"/>
      <c r="G54" s="52"/>
      <c r="H54" s="68"/>
      <c r="I54" s="68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72"/>
      <c r="AA54" s="49"/>
      <c r="AB54" s="53"/>
      <c r="AC54" s="68"/>
      <c r="AD54" s="68"/>
      <c r="AE54" s="68"/>
    </row>
    <row r="55" spans="1:37" s="54" customFormat="1" ht="17.75" customHeight="1" x14ac:dyDescent="0.35">
      <c r="A55" s="70" t="s">
        <v>75</v>
      </c>
      <c r="B55" s="71" t="s">
        <v>78</v>
      </c>
      <c r="C55" s="70" t="s">
        <v>61</v>
      </c>
      <c r="D55" s="70" t="s">
        <v>77</v>
      </c>
      <c r="E55" s="56">
        <v>290700</v>
      </c>
      <c r="F55" s="57">
        <f>G55-E55</f>
        <v>805800</v>
      </c>
      <c r="G55" s="52">
        <f t="shared" si="3"/>
        <v>1096500</v>
      </c>
      <c r="H55" s="68"/>
      <c r="I55" s="68"/>
      <c r="J55" s="53"/>
      <c r="K55" s="53"/>
      <c r="L55" s="53"/>
      <c r="M55" s="53"/>
      <c r="N55" s="53"/>
      <c r="O55" s="53"/>
      <c r="P55" s="53">
        <v>290700</v>
      </c>
      <c r="Q55" s="53">
        <v>204000</v>
      </c>
      <c r="R55" s="53"/>
      <c r="S55" s="53">
        <v>204000</v>
      </c>
      <c r="T55" s="53"/>
      <c r="U55" s="53">
        <v>193800</v>
      </c>
      <c r="V55" s="53"/>
      <c r="W55" s="53">
        <v>102000</v>
      </c>
      <c r="X55" s="53"/>
      <c r="Y55" s="53">
        <v>102000</v>
      </c>
      <c r="Z55" s="53"/>
      <c r="AA55" s="56"/>
      <c r="AB55" s="53"/>
      <c r="AC55" s="68"/>
      <c r="AD55" s="68"/>
      <c r="AE55" s="68"/>
    </row>
    <row r="56" spans="1:37" s="54" customFormat="1" ht="17.75" customHeight="1" x14ac:dyDescent="0.35">
      <c r="A56" s="70"/>
      <c r="B56" s="71"/>
      <c r="C56" s="70"/>
      <c r="D56" s="70"/>
      <c r="E56" s="56"/>
      <c r="F56" s="57"/>
      <c r="G56" s="52"/>
      <c r="H56" s="68"/>
      <c r="I56" s="68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72"/>
      <c r="AA56" s="49"/>
      <c r="AB56" s="53"/>
      <c r="AC56" s="68"/>
      <c r="AD56" s="68"/>
      <c r="AE56" s="68"/>
    </row>
    <row r="57" spans="1:37" s="54" customFormat="1" ht="17.75" customHeight="1" x14ac:dyDescent="0.35">
      <c r="A57" s="70" t="s">
        <v>75</v>
      </c>
      <c r="B57" s="71" t="s">
        <v>79</v>
      </c>
      <c r="C57" s="70" t="s">
        <v>61</v>
      </c>
      <c r="D57" s="70" t="s">
        <v>77</v>
      </c>
      <c r="E57" s="56">
        <v>137700</v>
      </c>
      <c r="F57" s="57">
        <f t="shared" ref="F57:F73" si="5">G57-E57</f>
        <v>382500</v>
      </c>
      <c r="G57" s="52">
        <f t="shared" si="3"/>
        <v>520200</v>
      </c>
      <c r="H57" s="68"/>
      <c r="I57" s="68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>
        <v>137700</v>
      </c>
      <c r="V57" s="53">
        <v>204000</v>
      </c>
      <c r="W57" s="53"/>
      <c r="X57" s="53"/>
      <c r="Y57" s="53">
        <v>178500</v>
      </c>
      <c r="Z57" s="72"/>
      <c r="AA57" s="49"/>
      <c r="AB57" s="53"/>
      <c r="AC57" s="68"/>
      <c r="AD57" s="68"/>
      <c r="AE57" s="68"/>
    </row>
    <row r="58" spans="1:37" s="54" customFormat="1" ht="17.75" customHeight="1" x14ac:dyDescent="0.35">
      <c r="A58" s="70"/>
      <c r="B58" s="71"/>
      <c r="C58" s="70"/>
      <c r="D58" s="70"/>
      <c r="E58" s="56"/>
      <c r="F58" s="57"/>
      <c r="G58" s="52"/>
      <c r="H58" s="68"/>
      <c r="I58" s="68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6"/>
      <c r="AB58" s="53"/>
      <c r="AC58" s="68"/>
      <c r="AD58" s="68"/>
      <c r="AE58" s="68"/>
    </row>
    <row r="59" spans="1:37" s="54" customFormat="1" ht="17.75" customHeight="1" x14ac:dyDescent="0.35">
      <c r="A59" s="70" t="s">
        <v>75</v>
      </c>
      <c r="B59" s="71" t="s">
        <v>80</v>
      </c>
      <c r="C59" s="70" t="s">
        <v>61</v>
      </c>
      <c r="D59" s="70" t="s">
        <v>77</v>
      </c>
      <c r="E59" s="56">
        <v>153000</v>
      </c>
      <c r="F59" s="57">
        <f t="shared" si="5"/>
        <v>95880</v>
      </c>
      <c r="G59" s="52">
        <f t="shared" si="3"/>
        <v>248880</v>
      </c>
      <c r="H59" s="68"/>
      <c r="I59" s="68"/>
      <c r="J59" s="53"/>
      <c r="K59" s="53"/>
      <c r="L59" s="53"/>
      <c r="M59" s="53"/>
      <c r="N59" s="53"/>
      <c r="O59" s="53"/>
      <c r="P59" s="53"/>
      <c r="Q59" s="53">
        <v>153000</v>
      </c>
      <c r="R59" s="53">
        <v>35700</v>
      </c>
      <c r="S59" s="53"/>
      <c r="T59" s="53">
        <v>20400</v>
      </c>
      <c r="U59" s="53"/>
      <c r="V59" s="53">
        <v>20400</v>
      </c>
      <c r="W59" s="53"/>
      <c r="X59" s="53"/>
      <c r="Y59" s="53">
        <v>19380</v>
      </c>
      <c r="Z59" s="53"/>
      <c r="AA59" s="56"/>
      <c r="AB59" s="53"/>
      <c r="AC59" s="68"/>
      <c r="AD59" s="68"/>
      <c r="AE59" s="68"/>
    </row>
    <row r="60" spans="1:37" s="54" customFormat="1" ht="17.75" customHeight="1" x14ac:dyDescent="0.35">
      <c r="A60" s="70"/>
      <c r="B60" s="71"/>
      <c r="C60" s="70"/>
      <c r="D60" s="70"/>
      <c r="E60" s="56"/>
      <c r="F60" s="57"/>
      <c r="G60" s="52"/>
      <c r="H60" s="68"/>
      <c r="I60" s="68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6"/>
      <c r="AB60" s="53"/>
      <c r="AC60" s="68"/>
      <c r="AD60" s="68"/>
      <c r="AE60" s="68"/>
    </row>
    <row r="61" spans="1:37" s="54" customFormat="1" ht="17.75" customHeight="1" x14ac:dyDescent="0.35">
      <c r="A61" s="70" t="s">
        <v>75</v>
      </c>
      <c r="B61" s="71" t="s">
        <v>81</v>
      </c>
      <c r="C61" s="70" t="s">
        <v>61</v>
      </c>
      <c r="D61" s="70" t="s">
        <v>77</v>
      </c>
      <c r="E61" s="56">
        <v>984300</v>
      </c>
      <c r="F61" s="57">
        <f t="shared" si="5"/>
        <v>122400</v>
      </c>
      <c r="G61" s="52">
        <f t="shared" si="3"/>
        <v>1106700</v>
      </c>
      <c r="H61" s="68"/>
      <c r="I61" s="68"/>
      <c r="J61" s="53"/>
      <c r="K61" s="53"/>
      <c r="L61" s="53"/>
      <c r="M61" s="53"/>
      <c r="N61" s="53"/>
      <c r="O61" s="53"/>
      <c r="P61" s="53"/>
      <c r="Q61" s="53">
        <v>984300</v>
      </c>
      <c r="R61" s="53">
        <v>30600</v>
      </c>
      <c r="S61" s="53"/>
      <c r="T61" s="53">
        <v>30600</v>
      </c>
      <c r="U61" s="53"/>
      <c r="V61" s="53">
        <v>30600</v>
      </c>
      <c r="W61" s="53"/>
      <c r="X61" s="53"/>
      <c r="Y61" s="53">
        <v>30600</v>
      </c>
      <c r="Z61" s="53"/>
      <c r="AA61" s="56"/>
      <c r="AB61" s="53"/>
      <c r="AC61" s="68"/>
      <c r="AD61" s="68"/>
      <c r="AE61" s="68"/>
    </row>
    <row r="62" spans="1:37" s="54" customFormat="1" ht="17.75" customHeight="1" x14ac:dyDescent="0.35">
      <c r="A62" s="70"/>
      <c r="B62" s="71"/>
      <c r="C62" s="70"/>
      <c r="D62" s="70"/>
      <c r="E62" s="56"/>
      <c r="F62" s="57"/>
      <c r="G62" s="52"/>
      <c r="H62" s="68"/>
      <c r="I62" s="68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6"/>
      <c r="AB62" s="53"/>
      <c r="AC62" s="68"/>
      <c r="AD62" s="68"/>
      <c r="AE62" s="68"/>
    </row>
    <row r="63" spans="1:37" s="54" customFormat="1" ht="17.75" customHeight="1" x14ac:dyDescent="0.35">
      <c r="A63" s="70" t="s">
        <v>75</v>
      </c>
      <c r="B63" s="71" t="s">
        <v>82</v>
      </c>
      <c r="C63" s="70" t="s">
        <v>61</v>
      </c>
      <c r="D63" s="70" t="s">
        <v>77</v>
      </c>
      <c r="E63" s="56">
        <v>912900</v>
      </c>
      <c r="F63" s="57">
        <f t="shared" si="5"/>
        <v>112200</v>
      </c>
      <c r="G63" s="52">
        <f t="shared" si="3"/>
        <v>1025100</v>
      </c>
      <c r="H63" s="68"/>
      <c r="I63" s="68"/>
      <c r="J63" s="68"/>
      <c r="K63" s="68"/>
      <c r="L63" s="68"/>
      <c r="M63" s="68"/>
      <c r="N63" s="73"/>
      <c r="O63" s="73"/>
      <c r="P63" s="73"/>
      <c r="Q63" s="73"/>
      <c r="R63" s="73">
        <v>912900</v>
      </c>
      <c r="S63" s="73">
        <v>35700</v>
      </c>
      <c r="T63" s="73"/>
      <c r="U63" s="73">
        <v>25500</v>
      </c>
      <c r="V63" s="73"/>
      <c r="W63" s="73">
        <v>25500</v>
      </c>
      <c r="X63" s="73"/>
      <c r="Y63" s="73">
        <v>25500</v>
      </c>
      <c r="Z63" s="68"/>
      <c r="AA63" s="67"/>
      <c r="AB63" s="68"/>
      <c r="AC63" s="68"/>
      <c r="AD63" s="68"/>
      <c r="AE63" s="68"/>
    </row>
    <row r="64" spans="1:37" s="54" customFormat="1" ht="17.75" customHeight="1" x14ac:dyDescent="0.35">
      <c r="A64" s="70"/>
      <c r="B64" s="71"/>
      <c r="C64" s="70"/>
      <c r="D64" s="70"/>
      <c r="E64" s="56"/>
      <c r="F64" s="57"/>
      <c r="G64" s="52"/>
      <c r="H64" s="68"/>
      <c r="I64" s="68"/>
      <c r="J64" s="68"/>
      <c r="K64" s="68"/>
      <c r="L64" s="68"/>
      <c r="M64" s="68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68"/>
      <c r="AA64" s="67"/>
      <c r="AB64" s="68"/>
      <c r="AC64" s="68"/>
      <c r="AD64" s="68"/>
      <c r="AE64" s="68"/>
    </row>
    <row r="65" spans="1:31" s="54" customFormat="1" ht="17.75" customHeight="1" x14ac:dyDescent="0.35">
      <c r="A65" s="70" t="s">
        <v>75</v>
      </c>
      <c r="B65" s="71" t="s">
        <v>83</v>
      </c>
      <c r="C65" s="70" t="s">
        <v>61</v>
      </c>
      <c r="D65" s="70" t="s">
        <v>77</v>
      </c>
      <c r="E65" s="56">
        <v>372300</v>
      </c>
      <c r="F65" s="57">
        <f t="shared" si="5"/>
        <v>58140</v>
      </c>
      <c r="G65" s="52">
        <f t="shared" si="3"/>
        <v>430440</v>
      </c>
      <c r="H65" s="68"/>
      <c r="I65" s="68"/>
      <c r="J65" s="68"/>
      <c r="K65" s="68"/>
      <c r="L65" s="68"/>
      <c r="M65" s="68"/>
      <c r="N65" s="73"/>
      <c r="O65" s="73"/>
      <c r="P65" s="73"/>
      <c r="Q65" s="73"/>
      <c r="R65" s="73"/>
      <c r="S65" s="73"/>
      <c r="T65" s="73">
        <v>372300</v>
      </c>
      <c r="U65" s="73">
        <v>20400</v>
      </c>
      <c r="V65" s="73"/>
      <c r="W65" s="73">
        <v>20400</v>
      </c>
      <c r="X65" s="73"/>
      <c r="Y65" s="73">
        <v>17340</v>
      </c>
      <c r="Z65" s="68"/>
      <c r="AA65" s="67"/>
      <c r="AB65" s="68"/>
      <c r="AC65" s="68"/>
      <c r="AD65" s="68"/>
      <c r="AE65" s="68"/>
    </row>
    <row r="66" spans="1:31" s="54" customFormat="1" ht="17.75" customHeight="1" x14ac:dyDescent="0.35">
      <c r="A66" s="70"/>
      <c r="B66" s="71"/>
      <c r="C66" s="70"/>
      <c r="D66" s="70"/>
      <c r="E66" s="56"/>
      <c r="F66" s="57"/>
      <c r="G66" s="52"/>
      <c r="H66" s="68"/>
      <c r="I66" s="68"/>
      <c r="J66" s="68"/>
      <c r="K66" s="68"/>
      <c r="L66" s="68"/>
      <c r="M66" s="68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68"/>
      <c r="AA66" s="67"/>
      <c r="AB66" s="68"/>
      <c r="AC66" s="68"/>
      <c r="AD66" s="68"/>
      <c r="AE66" s="68"/>
    </row>
    <row r="67" spans="1:31" s="54" customFormat="1" ht="17.75" customHeight="1" x14ac:dyDescent="0.35">
      <c r="A67" s="70" t="s">
        <v>75</v>
      </c>
      <c r="B67" s="71" t="s">
        <v>84</v>
      </c>
      <c r="C67" s="70" t="s">
        <v>61</v>
      </c>
      <c r="D67" s="70" t="s">
        <v>77</v>
      </c>
      <c r="E67" s="56">
        <v>759900</v>
      </c>
      <c r="F67" s="57">
        <f t="shared" si="5"/>
        <v>228480</v>
      </c>
      <c r="G67" s="52">
        <f t="shared" si="3"/>
        <v>988380</v>
      </c>
      <c r="H67" s="68"/>
      <c r="I67" s="68"/>
      <c r="J67" s="68"/>
      <c r="K67" s="68"/>
      <c r="L67" s="68"/>
      <c r="M67" s="68"/>
      <c r="N67" s="73"/>
      <c r="O67" s="73"/>
      <c r="P67" s="73">
        <v>759900</v>
      </c>
      <c r="Q67" s="73">
        <v>51000</v>
      </c>
      <c r="R67" s="73"/>
      <c r="S67" s="73">
        <v>51000</v>
      </c>
      <c r="T67" s="73"/>
      <c r="U67" s="73">
        <v>51000</v>
      </c>
      <c r="V67" s="73"/>
      <c r="W67" s="73">
        <v>40800</v>
      </c>
      <c r="X67" s="73"/>
      <c r="Y67" s="73">
        <v>34680</v>
      </c>
      <c r="Z67" s="68"/>
      <c r="AA67" s="67"/>
      <c r="AB67" s="68"/>
      <c r="AC67" s="68"/>
      <c r="AD67" s="68"/>
      <c r="AE67" s="68"/>
    </row>
    <row r="68" spans="1:31" s="54" customFormat="1" ht="17.75" customHeight="1" x14ac:dyDescent="0.35">
      <c r="A68" s="70"/>
      <c r="B68" s="71"/>
      <c r="C68" s="70"/>
      <c r="D68" s="70"/>
      <c r="E68" s="56"/>
      <c r="F68" s="57"/>
      <c r="G68" s="52"/>
      <c r="H68" s="68"/>
      <c r="I68" s="68"/>
      <c r="J68" s="68"/>
      <c r="K68" s="68"/>
      <c r="L68" s="68"/>
      <c r="M68" s="68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68"/>
      <c r="AA68" s="67"/>
      <c r="AB68" s="68"/>
      <c r="AC68" s="68"/>
      <c r="AD68" s="68"/>
      <c r="AE68" s="68"/>
    </row>
    <row r="69" spans="1:31" s="54" customFormat="1" ht="17.75" customHeight="1" x14ac:dyDescent="0.35">
      <c r="A69" s="70" t="s">
        <v>75</v>
      </c>
      <c r="B69" s="71" t="s">
        <v>85</v>
      </c>
      <c r="C69" s="70" t="s">
        <v>61</v>
      </c>
      <c r="D69" s="70" t="s">
        <v>77</v>
      </c>
      <c r="E69" s="56">
        <v>642600</v>
      </c>
      <c r="F69" s="57">
        <f t="shared" si="5"/>
        <v>192780</v>
      </c>
      <c r="G69" s="52">
        <f t="shared" si="3"/>
        <v>835380</v>
      </c>
      <c r="H69" s="68"/>
      <c r="I69" s="68"/>
      <c r="J69" s="68"/>
      <c r="K69" s="68"/>
      <c r="L69" s="68"/>
      <c r="M69" s="68"/>
      <c r="N69" s="73"/>
      <c r="O69" s="73"/>
      <c r="P69" s="73"/>
      <c r="Q69" s="73"/>
      <c r="R69" s="73"/>
      <c r="S69" s="73"/>
      <c r="T69" s="73">
        <v>642600</v>
      </c>
      <c r="U69" s="73">
        <v>76500</v>
      </c>
      <c r="V69" s="73"/>
      <c r="W69" s="73">
        <v>76500</v>
      </c>
      <c r="X69" s="73"/>
      <c r="Y69" s="73">
        <v>39780</v>
      </c>
      <c r="Z69" s="68"/>
      <c r="AA69" s="67"/>
      <c r="AB69" s="68"/>
      <c r="AC69" s="68"/>
      <c r="AD69" s="68"/>
      <c r="AE69" s="68"/>
    </row>
    <row r="70" spans="1:31" s="54" customFormat="1" ht="17.75" customHeight="1" x14ac:dyDescent="0.35">
      <c r="A70" s="70"/>
      <c r="B70" s="71"/>
      <c r="C70" s="70"/>
      <c r="D70" s="70"/>
      <c r="E70" s="56"/>
      <c r="F70" s="57"/>
      <c r="G70" s="52"/>
      <c r="H70" s="68"/>
      <c r="I70" s="68"/>
      <c r="J70" s="68"/>
      <c r="K70" s="68"/>
      <c r="L70" s="68"/>
      <c r="M70" s="68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68"/>
      <c r="AA70" s="67"/>
      <c r="AB70" s="68"/>
      <c r="AC70" s="68"/>
      <c r="AD70" s="68"/>
      <c r="AE70" s="68"/>
    </row>
    <row r="71" spans="1:31" s="54" customFormat="1" ht="17.75" customHeight="1" x14ac:dyDescent="0.35">
      <c r="A71" s="70" t="s">
        <v>75</v>
      </c>
      <c r="B71" s="71" t="s">
        <v>86</v>
      </c>
      <c r="C71" s="70" t="s">
        <v>61</v>
      </c>
      <c r="D71" s="70" t="s">
        <v>77</v>
      </c>
      <c r="E71" s="56">
        <v>510000</v>
      </c>
      <c r="F71" s="57">
        <f t="shared" si="5"/>
        <v>382500</v>
      </c>
      <c r="G71" s="52">
        <f t="shared" si="3"/>
        <v>892500</v>
      </c>
      <c r="H71" s="68"/>
      <c r="I71" s="68"/>
      <c r="J71" s="68"/>
      <c r="K71" s="68"/>
      <c r="L71" s="68"/>
      <c r="M71" s="68"/>
      <c r="N71" s="73"/>
      <c r="O71" s="73">
        <v>255000</v>
      </c>
      <c r="P71" s="73">
        <v>102000</v>
      </c>
      <c r="Q71" s="73">
        <v>102000</v>
      </c>
      <c r="R71" s="73"/>
      <c r="S71" s="73">
        <v>255000</v>
      </c>
      <c r="T71" s="73">
        <v>102000</v>
      </c>
      <c r="U71" s="73">
        <v>76500</v>
      </c>
      <c r="V71" s="73"/>
      <c r="W71" s="73"/>
      <c r="X71" s="73"/>
      <c r="Y71" s="73"/>
      <c r="Z71" s="68"/>
      <c r="AA71" s="67"/>
      <c r="AB71" s="68"/>
      <c r="AC71" s="68"/>
      <c r="AD71" s="68"/>
      <c r="AE71" s="68"/>
    </row>
    <row r="72" spans="1:31" s="54" customFormat="1" ht="17.75" customHeight="1" x14ac:dyDescent="0.35">
      <c r="A72" s="70"/>
      <c r="B72" s="71"/>
      <c r="C72" s="70"/>
      <c r="D72" s="70"/>
      <c r="E72" s="56"/>
      <c r="F72" s="57"/>
      <c r="G72" s="52"/>
      <c r="H72" s="68"/>
      <c r="I72" s="68"/>
      <c r="J72" s="68"/>
      <c r="K72" s="68"/>
      <c r="L72" s="68"/>
      <c r="M72" s="68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68"/>
      <c r="AA72" s="67"/>
      <c r="AB72" s="68"/>
      <c r="AC72" s="68"/>
      <c r="AD72" s="68"/>
      <c r="AE72" s="68"/>
    </row>
    <row r="73" spans="1:31" s="54" customFormat="1" ht="17.75" customHeight="1" x14ac:dyDescent="0.35">
      <c r="A73" s="70" t="s">
        <v>75</v>
      </c>
      <c r="B73" s="71" t="s">
        <v>87</v>
      </c>
      <c r="C73" s="70" t="s">
        <v>61</v>
      </c>
      <c r="D73" s="70" t="s">
        <v>77</v>
      </c>
      <c r="E73" s="56">
        <v>382500</v>
      </c>
      <c r="F73" s="57">
        <f t="shared" si="5"/>
        <v>510000</v>
      </c>
      <c r="G73" s="52">
        <f t="shared" si="3"/>
        <v>892500</v>
      </c>
      <c r="H73" s="68"/>
      <c r="I73" s="68"/>
      <c r="J73" s="68"/>
      <c r="K73" s="68"/>
      <c r="L73" s="68"/>
      <c r="M73" s="68"/>
      <c r="N73" s="73">
        <v>76500</v>
      </c>
      <c r="O73" s="73">
        <v>102000</v>
      </c>
      <c r="P73" s="73">
        <v>102000</v>
      </c>
      <c r="Q73" s="73">
        <v>76500</v>
      </c>
      <c r="R73" s="73">
        <v>102000</v>
      </c>
      <c r="S73" s="73">
        <v>76500</v>
      </c>
      <c r="T73" s="73">
        <v>102000</v>
      </c>
      <c r="U73" s="73">
        <v>76500</v>
      </c>
      <c r="V73" s="73">
        <v>102000</v>
      </c>
      <c r="W73" s="73">
        <v>76500</v>
      </c>
      <c r="X73" s="73"/>
      <c r="Y73" s="73"/>
      <c r="Z73" s="68"/>
      <c r="AA73" s="67"/>
      <c r="AB73" s="68"/>
      <c r="AC73" s="68"/>
      <c r="AD73" s="68"/>
      <c r="AE73" s="68"/>
    </row>
    <row r="74" spans="1:31" s="54" customFormat="1" ht="17.75" customHeight="1" x14ac:dyDescent="0.35">
      <c r="A74" s="70"/>
      <c r="B74" s="74"/>
      <c r="C74" s="57"/>
      <c r="D74" s="57"/>
      <c r="E74" s="56"/>
      <c r="F74" s="57"/>
      <c r="G74" s="47"/>
      <c r="H74" s="67"/>
      <c r="I74" s="67"/>
      <c r="J74" s="67"/>
      <c r="K74" s="67"/>
      <c r="L74" s="67"/>
      <c r="M74" s="67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3"/>
      <c r="Z74" s="68"/>
      <c r="AA74" s="67"/>
      <c r="AB74" s="68"/>
      <c r="AC74" s="68"/>
      <c r="AD74" s="68"/>
      <c r="AE74" s="68"/>
    </row>
    <row r="75" spans="1:31" s="54" customFormat="1" ht="17.75" customHeight="1" x14ac:dyDescent="0.35">
      <c r="A75" s="70" t="s">
        <v>88</v>
      </c>
      <c r="B75" s="74" t="s">
        <v>89</v>
      </c>
      <c r="C75" s="57" t="s">
        <v>90</v>
      </c>
      <c r="D75" s="57" t="s">
        <v>91</v>
      </c>
      <c r="E75" s="56">
        <f>G75</f>
        <v>2040000</v>
      </c>
      <c r="F75" s="57"/>
      <c r="G75" s="47">
        <f t="shared" si="3"/>
        <v>2040000</v>
      </c>
      <c r="H75" s="67"/>
      <c r="I75" s="67"/>
      <c r="J75" s="67"/>
      <c r="K75" s="67"/>
      <c r="L75" s="67"/>
      <c r="M75" s="67"/>
      <c r="N75" s="75"/>
      <c r="O75" s="75"/>
      <c r="P75" s="75"/>
      <c r="Q75" s="75"/>
      <c r="R75" s="75"/>
      <c r="S75" s="75"/>
      <c r="T75" s="75"/>
      <c r="U75" s="75">
        <v>1020000</v>
      </c>
      <c r="V75" s="75">
        <v>1020000</v>
      </c>
      <c r="W75" s="75"/>
      <c r="X75" s="75"/>
      <c r="Y75" s="73"/>
      <c r="Z75" s="68"/>
      <c r="AA75" s="67"/>
      <c r="AB75" s="68"/>
      <c r="AC75" s="68"/>
      <c r="AD75" s="68"/>
      <c r="AE75" s="68"/>
    </row>
    <row r="76" spans="1:31" s="54" customFormat="1" ht="17.75" customHeight="1" x14ac:dyDescent="0.35">
      <c r="A76" s="70"/>
      <c r="B76" s="74"/>
      <c r="C76" s="57"/>
      <c r="D76" s="57"/>
      <c r="E76" s="56"/>
      <c r="F76" s="57"/>
      <c r="G76" s="47"/>
      <c r="H76" s="67"/>
      <c r="I76" s="67"/>
      <c r="J76" s="67"/>
      <c r="K76" s="67"/>
      <c r="L76" s="67"/>
      <c r="M76" s="67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3"/>
      <c r="Z76" s="68"/>
      <c r="AA76" s="67"/>
      <c r="AB76" s="68"/>
      <c r="AC76" s="68"/>
      <c r="AD76" s="68"/>
      <c r="AE76" s="68"/>
    </row>
    <row r="77" spans="1:31" s="54" customFormat="1" ht="17.75" customHeight="1" x14ac:dyDescent="0.35">
      <c r="A77" s="70" t="s">
        <v>88</v>
      </c>
      <c r="B77" s="74" t="s">
        <v>92</v>
      </c>
      <c r="C77" s="57" t="s">
        <v>67</v>
      </c>
      <c r="D77" s="57" t="s">
        <v>91</v>
      </c>
      <c r="E77" s="56">
        <f>G77</f>
        <v>1143236.5930599389</v>
      </c>
      <c r="F77" s="57"/>
      <c r="G77" s="47">
        <f t="shared" si="3"/>
        <v>1143236.5930599389</v>
      </c>
      <c r="H77" s="67"/>
      <c r="I77" s="67"/>
      <c r="J77" s="67"/>
      <c r="K77" s="67"/>
      <c r="L77" s="67"/>
      <c r="M77" s="67"/>
      <c r="N77" s="75"/>
      <c r="O77" s="75"/>
      <c r="P77" s="75"/>
      <c r="Q77" s="75"/>
      <c r="R77" s="75"/>
      <c r="S77" s="75">
        <v>228647.31861198778</v>
      </c>
      <c r="T77" s="75">
        <v>228647.31861198778</v>
      </c>
      <c r="U77" s="75">
        <v>228647.31861198778</v>
      </c>
      <c r="V77" s="75">
        <v>228647.31861198778</v>
      </c>
      <c r="W77" s="75">
        <v>228647.31861198778</v>
      </c>
      <c r="X77" s="75"/>
      <c r="Y77" s="73"/>
      <c r="Z77" s="68"/>
      <c r="AA77" s="67"/>
      <c r="AB77" s="68"/>
      <c r="AC77" s="68"/>
      <c r="AD77" s="68"/>
      <c r="AE77" s="68"/>
    </row>
    <row r="78" spans="1:31" s="54" customFormat="1" ht="17.75" customHeight="1" x14ac:dyDescent="0.35">
      <c r="A78" s="70"/>
      <c r="B78" s="74"/>
      <c r="C78" s="57"/>
      <c r="D78" s="57"/>
      <c r="E78" s="56"/>
      <c r="F78" s="57"/>
      <c r="G78" s="47"/>
      <c r="H78" s="67"/>
      <c r="I78" s="67"/>
      <c r="J78" s="67"/>
      <c r="K78" s="67"/>
      <c r="L78" s="67"/>
      <c r="M78" s="67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3"/>
      <c r="Z78" s="68"/>
      <c r="AA78" s="67"/>
      <c r="AB78" s="68"/>
      <c r="AC78" s="68"/>
      <c r="AD78" s="68"/>
      <c r="AE78" s="68"/>
    </row>
    <row r="79" spans="1:31" s="54" customFormat="1" ht="17.75" customHeight="1" x14ac:dyDescent="0.35">
      <c r="A79" s="70" t="s">
        <v>93</v>
      </c>
      <c r="B79" s="74" t="s">
        <v>94</v>
      </c>
      <c r="C79" s="57" t="s">
        <v>95</v>
      </c>
      <c r="D79" s="57" t="s">
        <v>96</v>
      </c>
      <c r="E79" s="56">
        <v>350000</v>
      </c>
      <c r="F79" s="57"/>
      <c r="G79" s="47">
        <f>SUM(O79)</f>
        <v>350000</v>
      </c>
      <c r="H79" s="56"/>
      <c r="I79" s="56"/>
      <c r="J79" s="56"/>
      <c r="K79" s="56"/>
      <c r="L79" s="56"/>
      <c r="M79" s="56"/>
      <c r="N79" s="56"/>
      <c r="O79" s="56">
        <v>350000</v>
      </c>
      <c r="P79" s="56"/>
      <c r="Q79" s="56"/>
      <c r="R79" s="56"/>
      <c r="S79" s="56"/>
      <c r="T79" s="56"/>
      <c r="U79" s="56"/>
      <c r="V79" s="56"/>
      <c r="W79" s="56"/>
      <c r="X79" s="56"/>
      <c r="AA79" s="56"/>
    </row>
    <row r="80" spans="1:31" s="54" customFormat="1" ht="17.75" customHeight="1" x14ac:dyDescent="0.35">
      <c r="A80" s="70"/>
      <c r="B80" s="74"/>
      <c r="C80" s="57"/>
      <c r="D80" s="76"/>
      <c r="E80" s="56"/>
      <c r="F80" s="57"/>
      <c r="G80" s="47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AA80" s="56"/>
    </row>
    <row r="81" spans="1:28" s="54" customFormat="1" ht="17.75" customHeight="1" x14ac:dyDescent="0.35">
      <c r="A81" s="70" t="s">
        <v>93</v>
      </c>
      <c r="B81" s="74" t="s">
        <v>97</v>
      </c>
      <c r="C81" s="57" t="s">
        <v>95</v>
      </c>
      <c r="D81" s="57" t="s">
        <v>96</v>
      </c>
      <c r="E81" s="56">
        <v>2276502</v>
      </c>
      <c r="F81" s="57"/>
      <c r="G81" s="47">
        <f t="shared" si="3"/>
        <v>2276502</v>
      </c>
      <c r="H81" s="56"/>
      <c r="I81" s="56"/>
      <c r="J81" s="56"/>
      <c r="K81" s="56"/>
      <c r="L81" s="56"/>
      <c r="M81" s="56"/>
      <c r="N81" s="56"/>
      <c r="O81" s="56"/>
      <c r="P81" s="56">
        <v>1926502</v>
      </c>
      <c r="Q81" s="56"/>
      <c r="R81" s="56"/>
      <c r="S81" s="56">
        <v>350000</v>
      </c>
      <c r="T81" s="56"/>
      <c r="U81" s="56"/>
      <c r="V81" s="56"/>
      <c r="W81" s="56"/>
      <c r="X81" s="56"/>
      <c r="AA81" s="56"/>
    </row>
    <row r="82" spans="1:28" s="54" customFormat="1" ht="17.75" customHeight="1" x14ac:dyDescent="0.35">
      <c r="A82" s="70"/>
      <c r="B82" s="74"/>
      <c r="C82" s="57"/>
      <c r="D82" s="76"/>
      <c r="E82" s="56"/>
      <c r="F82" s="57"/>
      <c r="G82" s="47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AA82" s="56"/>
    </row>
    <row r="83" spans="1:28" s="54" customFormat="1" ht="17.75" customHeight="1" x14ac:dyDescent="0.35">
      <c r="A83" s="70" t="s">
        <v>93</v>
      </c>
      <c r="B83" s="74" t="s">
        <v>98</v>
      </c>
      <c r="C83" s="57" t="s">
        <v>95</v>
      </c>
      <c r="D83" s="57" t="s">
        <v>96</v>
      </c>
      <c r="E83" s="77">
        <v>342583</v>
      </c>
      <c r="F83" s="57"/>
      <c r="G83" s="47">
        <f t="shared" si="3"/>
        <v>342583</v>
      </c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>
        <v>171291.5</v>
      </c>
      <c r="U83" s="56">
        <v>171291.5</v>
      </c>
      <c r="V83" s="56"/>
      <c r="W83" s="56"/>
      <c r="X83" s="56"/>
      <c r="AA83" s="56"/>
    </row>
    <row r="84" spans="1:28" s="54" customFormat="1" ht="17.75" customHeight="1" x14ac:dyDescent="0.35">
      <c r="A84" s="70"/>
      <c r="B84" s="74"/>
      <c r="C84" s="57"/>
      <c r="D84" s="57"/>
      <c r="E84" s="56"/>
      <c r="F84" s="57"/>
      <c r="G84" s="47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AA84" s="56"/>
    </row>
    <row r="85" spans="1:28" s="54" customFormat="1" ht="17.75" customHeight="1" x14ac:dyDescent="0.35">
      <c r="A85" s="54" t="s">
        <v>99</v>
      </c>
      <c r="B85" s="78" t="s">
        <v>100</v>
      </c>
      <c r="C85" s="54" t="s">
        <v>67</v>
      </c>
      <c r="D85" s="54" t="s">
        <v>91</v>
      </c>
      <c r="E85" s="79">
        <v>800000</v>
      </c>
      <c r="G85" s="52">
        <f t="shared" si="3"/>
        <v>800000</v>
      </c>
      <c r="L85" s="54">
        <v>100000</v>
      </c>
      <c r="M85" s="54">
        <v>200000</v>
      </c>
      <c r="N85" s="54">
        <v>200000</v>
      </c>
      <c r="O85" s="54">
        <v>200000</v>
      </c>
      <c r="P85" s="54">
        <v>100000</v>
      </c>
      <c r="AA85" s="56"/>
    </row>
    <row r="86" spans="1:28" s="54" customFormat="1" ht="17.75" customHeight="1" x14ac:dyDescent="0.35">
      <c r="B86" s="78"/>
      <c r="G86" s="79"/>
      <c r="AA86" s="56"/>
    </row>
    <row r="87" spans="1:28" s="70" customFormat="1" ht="20.75" customHeight="1" x14ac:dyDescent="0.35">
      <c r="A87" s="70" t="s">
        <v>101</v>
      </c>
      <c r="B87" s="71" t="s">
        <v>102</v>
      </c>
      <c r="C87" s="70" t="s">
        <v>103</v>
      </c>
      <c r="D87" s="70" t="s">
        <v>91</v>
      </c>
      <c r="E87" s="70">
        <v>750000</v>
      </c>
      <c r="F87" s="80"/>
      <c r="G87" s="81">
        <v>750000</v>
      </c>
      <c r="S87" s="81">
        <v>750000</v>
      </c>
      <c r="AA87" s="57"/>
    </row>
    <row r="88" spans="1:28" s="54" customFormat="1" ht="17.75" customHeight="1" x14ac:dyDescent="0.35">
      <c r="B88" s="78"/>
      <c r="AA88" s="56"/>
    </row>
    <row r="89" spans="1:28" s="54" customFormat="1" ht="17.75" customHeight="1" x14ac:dyDescent="0.35">
      <c r="A89" s="54" t="s">
        <v>93</v>
      </c>
      <c r="B89" s="78" t="s">
        <v>104</v>
      </c>
      <c r="C89" s="54" t="s">
        <v>103</v>
      </c>
      <c r="D89" s="54" t="s">
        <v>61</v>
      </c>
      <c r="E89" s="54">
        <v>494219.99999999994</v>
      </c>
      <c r="G89" s="52">
        <f t="shared" ref="G89:G95" si="6">SUM(I89:Z89)</f>
        <v>494219.99999999994</v>
      </c>
      <c r="T89" s="54">
        <v>494219.99999999994</v>
      </c>
      <c r="AA89" s="56"/>
    </row>
    <row r="90" spans="1:28" s="54" customFormat="1" ht="17.75" customHeight="1" x14ac:dyDescent="0.35">
      <c r="B90" s="78"/>
      <c r="G90" s="52"/>
      <c r="AA90" s="56"/>
    </row>
    <row r="91" spans="1:28" s="54" customFormat="1" x14ac:dyDescent="0.35">
      <c r="A91" s="54" t="s">
        <v>93</v>
      </c>
      <c r="B91" s="78" t="s">
        <v>105</v>
      </c>
      <c r="C91" s="54" t="s">
        <v>103</v>
      </c>
      <c r="D91" s="54" t="s">
        <v>61</v>
      </c>
      <c r="E91" s="54">
        <v>1334394</v>
      </c>
      <c r="G91" s="52">
        <f t="shared" si="6"/>
        <v>1334394</v>
      </c>
      <c r="P91" s="54">
        <v>1334394</v>
      </c>
      <c r="AA91" s="56"/>
    </row>
    <row r="92" spans="1:28" s="54" customFormat="1" x14ac:dyDescent="0.35">
      <c r="B92" s="78"/>
      <c r="G92" s="52"/>
      <c r="AA92" s="56"/>
    </row>
    <row r="93" spans="1:28" s="53" customFormat="1" x14ac:dyDescent="0.35">
      <c r="A93" s="53" t="s">
        <v>93</v>
      </c>
      <c r="B93" s="82" t="s">
        <v>106</v>
      </c>
      <c r="C93" s="53" t="s">
        <v>103</v>
      </c>
      <c r="D93" s="53" t="s">
        <v>61</v>
      </c>
      <c r="E93" s="53">
        <v>395376</v>
      </c>
      <c r="F93" s="54"/>
      <c r="G93" s="52">
        <f t="shared" si="6"/>
        <v>395376</v>
      </c>
      <c r="P93" s="53">
        <v>395376</v>
      </c>
      <c r="AA93" s="56"/>
    </row>
    <row r="94" spans="1:28" s="53" customFormat="1" x14ac:dyDescent="0.35">
      <c r="B94" s="82"/>
      <c r="G94" s="52">
        <f t="shared" si="6"/>
        <v>0</v>
      </c>
      <c r="AA94" s="56"/>
    </row>
    <row r="95" spans="1:28" s="53" customFormat="1" x14ac:dyDescent="0.35">
      <c r="B95" s="82"/>
      <c r="G95" s="52">
        <f t="shared" si="6"/>
        <v>0</v>
      </c>
    </row>
    <row r="96" spans="1:28" s="83" customFormat="1" ht="18.5" x14ac:dyDescent="0.45">
      <c r="A96" s="83" t="s">
        <v>107</v>
      </c>
      <c r="B96" s="84"/>
      <c r="G96" s="85">
        <f>SUM(I96:Z96)</f>
        <v>131701495.60071373</v>
      </c>
      <c r="J96" s="83">
        <v>478924</v>
      </c>
      <c r="K96" s="83">
        <f t="shared" ref="K96" si="7">SUM(K32:K95)</f>
        <v>1686113</v>
      </c>
      <c r="L96" s="83">
        <f>SUM(L32:L95)</f>
        <v>1335985</v>
      </c>
      <c r="M96" s="83">
        <f>SUM(M32:M95)</f>
        <v>6940606.1600000001</v>
      </c>
      <c r="N96" s="86">
        <f>SUM(N32:N95)</f>
        <v>20748702.079999998</v>
      </c>
      <c r="O96" s="83">
        <f>SUM(O32:O95)</f>
        <v>5613810.7800000003</v>
      </c>
      <c r="P96" s="83">
        <f>SUM(P32:P95)</f>
        <v>14455465.029999999</v>
      </c>
      <c r="Q96" s="83">
        <v>9284539.4798472635</v>
      </c>
      <c r="R96" s="83">
        <v>15392731.264319049</v>
      </c>
      <c r="S96" s="83">
        <f>SUM(S32:S95)</f>
        <v>24501061.458611988</v>
      </c>
      <c r="T96" s="83">
        <f>SUM(T32:T95)</f>
        <v>15631128.328611987</v>
      </c>
      <c r="U96" s="83">
        <f t="shared" ref="U96:V96" si="8">SUM(U32:U95)</f>
        <v>7432667.3786119884</v>
      </c>
      <c r="V96" s="83">
        <f t="shared" si="8"/>
        <v>3981431.8886119877</v>
      </c>
      <c r="W96" s="83">
        <f>SUM(W32:W95)</f>
        <v>1997021.6486119879</v>
      </c>
      <c r="X96" s="83">
        <f t="shared" ref="X96" si="9">SUM(X32:X95)</f>
        <v>1021170.56</v>
      </c>
      <c r="Y96" s="83">
        <f t="shared" ref="Y96" si="10">SUM(Y32:Y95)</f>
        <v>1200137.5434874841</v>
      </c>
      <c r="Z96" s="83">
        <v>0</v>
      </c>
      <c r="AA96" s="83">
        <v>0</v>
      </c>
      <c r="AB96" s="83">
        <v>0</v>
      </c>
    </row>
    <row r="97" spans="1:27" s="88" customFormat="1" ht="15.5" customHeight="1" x14ac:dyDescent="0.35">
      <c r="A97" s="43" t="s">
        <v>108</v>
      </c>
      <c r="B97" s="87"/>
      <c r="I97" s="42" t="s">
        <v>55</v>
      </c>
      <c r="J97" s="40" t="s">
        <v>55</v>
      </c>
      <c r="K97" s="89" t="s">
        <v>6</v>
      </c>
      <c r="L97" s="89" t="s">
        <v>7</v>
      </c>
      <c r="M97" s="89" t="s">
        <v>8</v>
      </c>
      <c r="N97" s="89" t="s">
        <v>9</v>
      </c>
      <c r="O97" s="89" t="s">
        <v>10</v>
      </c>
      <c r="P97" s="89" t="s">
        <v>11</v>
      </c>
      <c r="Q97" s="89" t="s">
        <v>12</v>
      </c>
      <c r="R97" s="89" t="s">
        <v>13</v>
      </c>
      <c r="S97" s="89" t="s">
        <v>14</v>
      </c>
      <c r="T97" s="89" t="s">
        <v>15</v>
      </c>
      <c r="U97" s="89" t="s">
        <v>16</v>
      </c>
      <c r="V97" s="89" t="s">
        <v>17</v>
      </c>
      <c r="W97" s="89" t="s">
        <v>18</v>
      </c>
      <c r="X97" s="89" t="s">
        <v>19</v>
      </c>
      <c r="Y97" s="89" t="s">
        <v>20</v>
      </c>
      <c r="Z97" s="89" t="s">
        <v>21</v>
      </c>
      <c r="AA97" s="92" t="s">
        <v>109</v>
      </c>
    </row>
    <row r="98" spans="1:27" s="88" customFormat="1" x14ac:dyDescent="0.35">
      <c r="D98" s="87"/>
    </row>
    <row r="99" spans="1:27" s="88" customFormat="1" x14ac:dyDescent="0.35">
      <c r="D99" s="87"/>
    </row>
    <row r="102" spans="1:27" x14ac:dyDescent="0.35">
      <c r="A102" s="8" t="s">
        <v>110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5"/>
  <sheetViews>
    <sheetView topLeftCell="A10" zoomScale="59" zoomScaleNormal="59" workbookViewId="0">
      <selection activeCell="E31" sqref="E31"/>
    </sheetView>
  </sheetViews>
  <sheetFormatPr defaultRowHeight="15.5" x14ac:dyDescent="0.35"/>
  <sheetData>
    <row r="4" spans="1:19" x14ac:dyDescent="0.35">
      <c r="A4" s="2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3" t="s">
        <v>18</v>
      </c>
      <c r="P4" s="3" t="s">
        <v>19</v>
      </c>
      <c r="Q4" s="3" t="s">
        <v>20</v>
      </c>
      <c r="R4" s="3" t="s">
        <v>21</v>
      </c>
      <c r="S4" s="3" t="s">
        <v>22</v>
      </c>
    </row>
    <row r="5" spans="1:19" x14ac:dyDescent="0.35">
      <c r="A5" s="1">
        <v>16</v>
      </c>
      <c r="B5" s="1">
        <v>40</v>
      </c>
      <c r="C5" s="1">
        <v>40</v>
      </c>
      <c r="D5" s="1">
        <v>0</v>
      </c>
      <c r="E5" s="1">
        <v>20</v>
      </c>
      <c r="F5" s="1">
        <v>75</v>
      </c>
      <c r="G5" s="1">
        <v>165</v>
      </c>
      <c r="H5" s="4">
        <v>195</v>
      </c>
      <c r="I5" s="4">
        <v>255</v>
      </c>
      <c r="J5" s="4">
        <v>253</v>
      </c>
      <c r="K5" s="4">
        <v>289</v>
      </c>
      <c r="L5" s="4">
        <v>311</v>
      </c>
      <c r="M5" s="4">
        <v>265</v>
      </c>
      <c r="N5" s="1">
        <v>228</v>
      </c>
      <c r="O5" s="1">
        <v>133</v>
      </c>
      <c r="P5" s="1">
        <v>98</v>
      </c>
      <c r="Q5" s="1">
        <v>70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fceb5a0a-06e1-472b-8a8d-9435d1030bd6">
      <UserInfo>
        <DisplayName/>
        <AccountId xsi:nil="true"/>
        <AccountType/>
      </UserInfo>
    </Own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6D367CD7DF2141902138C093A621A4" ma:contentTypeVersion="16" ma:contentTypeDescription="Create a new document." ma:contentTypeScope="" ma:versionID="ffa113da1668a95fb622e8e1d6eba4b7">
  <xsd:schema xmlns:xsd="http://www.w3.org/2001/XMLSchema" xmlns:xs="http://www.w3.org/2001/XMLSchema" xmlns:p="http://schemas.microsoft.com/office/2006/metadata/properties" xmlns:ns2="fceb5a0a-06e1-472b-8a8d-9435d1030bd6" xmlns:ns3="527e48fe-e22b-4354-bfc0-a95657edd086" targetNamespace="http://schemas.microsoft.com/office/2006/metadata/properties" ma:root="true" ma:fieldsID="b4dda817957fb54a460b17abbf96479f" ns2:_="" ns3:_="">
    <xsd:import namespace="fceb5a0a-06e1-472b-8a8d-9435d1030bd6"/>
    <xsd:import namespace="527e48fe-e22b-4354-bfc0-a95657edd0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Owner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eb5a0a-06e1-472b-8a8d-9435d1030b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Owner" ma:index="7" nillable="true" ma:displayName="Owner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9" nillable="true" ma:displayName="Tags" ma:internalName="MediaServiceAutoTags" ma:readOnly="true">
      <xsd:simpleType>
        <xsd:restriction base="dms:Text"/>
      </xsd:simpleType>
    </xsd:element>
    <xsd:element name="MediaServiceLocation" ma:index="10" nillable="true" ma:displayName="Location" ma:internalName="MediaServiceLocatio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7e48fe-e22b-4354-bfc0-a95657edd08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37EA91-C668-44EA-BE88-EFF13633D152}">
  <ds:schemaRefs>
    <ds:schemaRef ds:uri="527e48fe-e22b-4354-bfc0-a95657edd086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fceb5a0a-06e1-472b-8a8d-9435d1030bd6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147C146-8CC6-4742-9A6B-6A99D79710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0C91BC-44D5-456A-BCFF-94B9C8F10F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eb5a0a-06e1-472b-8a8d-9435d1030bd6"/>
    <ds:schemaRef ds:uri="527e48fe-e22b-4354-bfc0-a95657edd0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Delivery profiles</vt:lpstr>
      <vt:lpstr>Housing Delivery graph</vt:lpstr>
    </vt:vector>
  </TitlesOfParts>
  <Manager/>
  <Company>Wycombe District Council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 SPD Appendix 3</dc:title>
  <dc:subject/>
  <dc:creator>Aude Pantel</dc:creator>
  <cp:keywords>Planning Policy</cp:keywords>
  <dc:description/>
  <cp:lastModifiedBy>Kimberley Bowker</cp:lastModifiedBy>
  <cp:revision/>
  <dcterms:created xsi:type="dcterms:W3CDTF">2020-07-07T14:00:16Z</dcterms:created>
  <dcterms:modified xsi:type="dcterms:W3CDTF">2021-03-16T13:42:44Z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0x010100A86D367CD7DF2141902138C093A621A4</vt:lpwstr>
  </property>
</Properties>
</file>